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Smith\Desktop\"/>
    </mc:Choice>
  </mc:AlternateContent>
  <xr:revisionPtr revIDLastSave="0" documentId="13_ncr:1_{6109E698-3661-423D-9A9A-825DC46CF139}" xr6:coauthVersionLast="46" xr6:coauthVersionMax="46" xr10:uidLastSave="{00000000-0000-0000-0000-000000000000}"/>
  <bookViews>
    <workbookView xWindow="-40" yWindow="-40" windowWidth="19280" windowHeight="10280" firstSheet="1" activeTab="4" xr2:uid="{00000000-000D-0000-FFFF-FFFF00000000}"/>
  </bookViews>
  <sheets>
    <sheet name="Fitbit Experiment" sheetId="1" r:id="rId1"/>
    <sheet name="Sleep Data " sheetId="2" r:id="rId2"/>
    <sheet name="Data Measurment Plan " sheetId="3" r:id="rId3"/>
    <sheet name="SQL" sheetId="4" r:id="rId4"/>
    <sheet name="Descriptive Statistics" sheetId="5" r:id="rId5"/>
    <sheet name="Sample Size " sheetId="6" r:id="rId6"/>
    <sheet name="Regression Analysis" sheetId="7" r:id="rId7"/>
    <sheet name="Correlation Analysis" sheetId="10" r:id="rId8"/>
    <sheet name="Exponential Smoothing " sheetId="12" r:id="rId9"/>
    <sheet name="ScatterPlot" sheetId="8" r:id="rId10"/>
    <sheet name="New SQL" sheetId="14" r:id="rId11"/>
    <sheet name="Two Tail H test " sheetId="15" r:id="rId12"/>
    <sheet name="Moving average " sheetId="11" r:id="rId13"/>
    <sheet name="New Exponential Smoothing 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1" l="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7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" i="16"/>
  <c r="E37" i="16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" i="16"/>
  <c r="C12" i="15"/>
  <c r="E32" i="12"/>
  <c r="D32" i="12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" i="12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C40" i="4"/>
  <c r="C41" i="4" s="1"/>
  <c r="E8" i="6" l="1"/>
  <c r="E9" i="6"/>
  <c r="B3" i="6"/>
  <c r="C3" i="6" s="1"/>
  <c r="B6" i="6"/>
  <c r="C6" i="6" s="1"/>
  <c r="B9" i="6"/>
  <c r="C9" i="6" s="1"/>
  <c r="D3" i="6"/>
  <c r="E3" i="6" s="1"/>
  <c r="D6" i="6"/>
  <c r="E6" i="6" s="1"/>
  <c r="D9" i="6"/>
  <c r="B4" i="6"/>
  <c r="B7" i="6"/>
  <c r="B10" i="6"/>
  <c r="C10" i="6" s="1"/>
  <c r="C4" i="6"/>
  <c r="C7" i="6"/>
  <c r="D4" i="6"/>
  <c r="E4" i="6" s="1"/>
  <c r="D7" i="6"/>
  <c r="E7" i="6" s="1"/>
  <c r="D10" i="6"/>
  <c r="E10" i="6" s="1"/>
  <c r="B2" i="6"/>
  <c r="B5" i="6"/>
  <c r="B8" i="6"/>
  <c r="C8" i="6" s="1"/>
  <c r="B11" i="6"/>
  <c r="C2" i="6"/>
  <c r="C5" i="6"/>
  <c r="C11" i="6"/>
  <c r="D2" i="6"/>
  <c r="E2" i="6" s="1"/>
  <c r="D5" i="6"/>
  <c r="E5" i="6" s="1"/>
  <c r="D8" i="6"/>
  <c r="D11" i="6"/>
  <c r="E11" i="6" s="1"/>
</calcChain>
</file>

<file path=xl/sharedStrings.xml><?xml version="1.0" encoding="utf-8"?>
<sst xmlns="http://schemas.openxmlformats.org/spreadsheetml/2006/main" count="311" uniqueCount="100">
  <si>
    <t>Day</t>
  </si>
  <si>
    <t>Calories Burned</t>
  </si>
  <si>
    <t>Steps</t>
  </si>
  <si>
    <t>Distance</t>
  </si>
  <si>
    <t>Minutes Sedentary</t>
  </si>
  <si>
    <t>Minutes Lightly Active</t>
  </si>
  <si>
    <t>Minutes Fairly Active</t>
  </si>
  <si>
    <t>Minutes Very Active</t>
  </si>
  <si>
    <t>Activity Calories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</si>
  <si>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</si>
  <si>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</si>
  <si>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</si>
  <si>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</si>
  <si>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</si>
  <si>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</si>
  <si>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</si>
  <si>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End Time</t>
  </si>
  <si>
    <t>N/A</t>
  </si>
  <si>
    <t xml:space="preserve">Performance Measure </t>
  </si>
  <si>
    <t xml:space="preserve">Data Source Location </t>
  </si>
  <si>
    <t xml:space="preserve">How will Data be Collected </t>
  </si>
  <si>
    <t xml:space="preserve">Who Will Collect Data </t>
  </si>
  <si>
    <t xml:space="preserve">When Will data be collected </t>
  </si>
  <si>
    <t xml:space="preserve">Target Data Size </t>
  </si>
  <si>
    <t xml:space="preserve">Tracked using Technology and Manually Recorded </t>
  </si>
  <si>
    <t xml:space="preserve">Fitbit Tracking Functionality </t>
  </si>
  <si>
    <t xml:space="preserve">George Smith </t>
  </si>
  <si>
    <t xml:space="preserve">Feb 1st -  Match 2nd </t>
  </si>
  <si>
    <t xml:space="preserve">30 Samples </t>
  </si>
  <si>
    <t>Defect opportunity per Measurement</t>
  </si>
  <si>
    <t>D</t>
  </si>
  <si>
    <t>Measurments</t>
  </si>
  <si>
    <t>U</t>
  </si>
  <si>
    <t>Total Possible Defects</t>
  </si>
  <si>
    <t>D x U</t>
  </si>
  <si>
    <t xml:space="preserve">Total Actual Defects </t>
  </si>
  <si>
    <t>A</t>
  </si>
  <si>
    <t xml:space="preserve">Defect per opportunity Rate </t>
  </si>
  <si>
    <t>A/DU = DPO</t>
  </si>
  <si>
    <t xml:space="preserve">Defects per Million </t>
  </si>
  <si>
    <t>DPMO</t>
  </si>
  <si>
    <t>SQL</t>
  </si>
  <si>
    <t>Minutes Asleep (y)</t>
  </si>
  <si>
    <t xml:space="preserve">Mean </t>
  </si>
  <si>
    <t xml:space="preserve">Median </t>
  </si>
  <si>
    <t xml:space="preserve">Mode </t>
  </si>
  <si>
    <t xml:space="preserve">Range </t>
  </si>
  <si>
    <t xml:space="preserve">Standard Deviaiton </t>
  </si>
  <si>
    <t xml:space="preserve">Variance </t>
  </si>
  <si>
    <t xml:space="preserve">Category </t>
  </si>
  <si>
    <t>Margin of Error ( 90% Confidence )</t>
  </si>
  <si>
    <t xml:space="preserve">Sample Size Needed at 90% Confidence </t>
  </si>
  <si>
    <t>Margin of Error (95% Confidence )</t>
  </si>
  <si>
    <t xml:space="preserve">Sample Size Needed at 95% Confidence </t>
  </si>
  <si>
    <t xml:space="preserve">Distance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</si>
  <si>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</si>
  <si>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</si>
  <si>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</si>
  <si>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</si>
  <si>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</si>
  <si>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</si>
  <si>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</si>
  <si>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</si>
  <si>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</si>
  <si>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</si>
  <si>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</si>
  <si>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</si>
  <si>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</si>
  <si>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</si>
  <si>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</si>
  <si>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</si>
  <si>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</si>
  <si>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</si>
  <si>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</si>
  <si>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</si>
  <si>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</si>
  <si>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</si>
  <si>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</si>
  <si>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</si>
  <si>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</si>
  <si>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</si>
  <si>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</si>
  <si>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</si>
  <si>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 xml:space="preserve">Actual </t>
  </si>
  <si>
    <t xml:space="preserve">Predicted </t>
  </si>
  <si>
    <t>Moving Average k=5</t>
  </si>
  <si>
    <t xml:space="preserve">smoother dampfact.8 </t>
  </si>
  <si>
    <t>More weight on most recent value .2</t>
  </si>
  <si>
    <t>Total Actual Defects</t>
  </si>
  <si>
    <t>Defect per opportunity Rate</t>
  </si>
  <si>
    <t>Defects per Million</t>
  </si>
  <si>
    <t>Mean 1</t>
  </si>
  <si>
    <t>Mean 2</t>
  </si>
  <si>
    <t>n1</t>
  </si>
  <si>
    <t>n2</t>
  </si>
  <si>
    <t>STDV1</t>
  </si>
  <si>
    <t>STDV2</t>
  </si>
  <si>
    <t>z-Score</t>
  </si>
  <si>
    <t>P value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</si>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</sst>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m"/>
    <numFmt numFmtId="165" formatCode="yyyy\-mm\-dd\ h:mm\ AM/PM"/>
    <numFmt numFmtId="166" formatCode="0.0%"/>
    <numFmt numFmtId="171" formatCode="0.0000"/>
  </numFmts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2" borderId="0" xfId="0" applyFont="1" applyFill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0" xfId="0" applyFont="1" applyFill="1" applyAlignment="1"/>
    <xf numFmtId="3" fontId="1" fillId="3" borderId="0" xfId="0" applyNumberFormat="1" applyFont="1" applyFill="1" applyAlignment="1"/>
    <xf numFmtId="0" fontId="1" fillId="4" borderId="0" xfId="0" applyFont="1" applyFill="1" applyAlignment="1"/>
    <xf numFmtId="3" fontId="1" fillId="4" borderId="0" xfId="0" applyNumberFormat="1" applyFont="1" applyFill="1" applyAlignment="1"/>
    <xf numFmtId="0" fontId="1" fillId="0" borderId="0" xfId="0" applyFont="1" applyAlignment="1">
      <alignment wrapText="1"/>
    </xf>
    <xf numFmtId="166" fontId="1" fillId="0" borderId="0" xfId="0" applyNumberFormat="1" applyFont="1"/>
    <xf numFmtId="1" fontId="1" fillId="0" borderId="0" xfId="0" applyNumberFormat="1" applyFont="1"/>
    <xf numFmtId="0" fontId="2" fillId="0" borderId="0" xfId="0" applyFont="1" applyAlignment="1"/>
    <xf numFmtId="0" fontId="2" fillId="3" borderId="0" xfId="0" applyFont="1" applyFill="1" applyAlignment="1"/>
    <xf numFmtId="0" fontId="2" fillId="3" borderId="1" xfId="0" applyFont="1" applyFill="1" applyBorder="1" applyAlignment="1"/>
    <xf numFmtId="16" fontId="1" fillId="0" borderId="1" xfId="0" applyNumberFormat="1" applyFont="1" applyBorder="1" applyAlignment="1"/>
    <xf numFmtId="3" fontId="1" fillId="0" borderId="1" xfId="0" applyNumberFormat="1" applyFont="1" applyBorder="1" applyAlignment="1"/>
    <xf numFmtId="4" fontId="1" fillId="0" borderId="1" xfId="0" applyNumberFormat="1" applyFont="1" applyBorder="1"/>
    <xf numFmtId="2" fontId="1" fillId="0" borderId="0" xfId="0" applyNumberFormat="1" applyFont="1" applyAlignment="1"/>
    <xf numFmtId="2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4" xfId="0" applyFont="1" applyBorder="1" applyAlignment="1"/>
    <xf numFmtId="0" fontId="0" fillId="0" borderId="4" xfId="0" applyFill="1" applyBorder="1" applyAlignment="1"/>
    <xf numFmtId="0" fontId="0" fillId="5" borderId="4" xfId="0" applyFill="1" applyBorder="1" applyAlignment="1"/>
    <xf numFmtId="0" fontId="5" fillId="2" borderId="4" xfId="0" applyFont="1" applyFill="1" applyBorder="1" applyAlignment="1"/>
    <xf numFmtId="0" fontId="7" fillId="0" borderId="4" xfId="0" applyFont="1" applyFill="1" applyBorder="1" applyAlignment="1"/>
    <xf numFmtId="0" fontId="6" fillId="0" borderId="0" xfId="0" applyFont="1" applyAlignment="1"/>
    <xf numFmtId="171" fontId="0" fillId="0" borderId="4" xfId="0" applyNumberFormat="1" applyFill="1" applyBorder="1" applyAlignment="1"/>
    <xf numFmtId="0" fontId="1" fillId="0" borderId="4" xfId="0" applyFont="1" applyBorder="1" applyAlignment="1"/>
    <xf numFmtId="171" fontId="0" fillId="5" borderId="4" xfId="0" applyNumberFormat="1" applyFill="1" applyBorder="1" applyAlignment="1"/>
    <xf numFmtId="0" fontId="6" fillId="5" borderId="0" xfId="0" applyFont="1" applyFill="1" applyAlignment="1"/>
    <xf numFmtId="16" fontId="8" fillId="5" borderId="0" xfId="0" applyNumberFormat="1" applyFont="1" applyFill="1" applyAlignment="1"/>
    <xf numFmtId="0" fontId="1" fillId="2" borderId="4" xfId="0" applyFont="1" applyFill="1" applyBorder="1" applyAlignment="1"/>
    <xf numFmtId="0" fontId="6" fillId="0" borderId="4" xfId="0" applyFont="1" applyBorder="1" applyAlignment="1"/>
    <xf numFmtId="16" fontId="1" fillId="0" borderId="4" xfId="0" applyNumberFormat="1" applyFont="1" applyBorder="1" applyAlignment="1"/>
    <xf numFmtId="0" fontId="6" fillId="0" borderId="0" xfId="0" applyFont="1" applyAlignment="1">
      <alignment wrapText="1"/>
    </xf>
    <xf numFmtId="0" fontId="6" fillId="6" borderId="0" xfId="0" applyFont="1" applyFill="1" applyAlignment="1">
      <alignment wrapText="1"/>
    </xf>
    <xf numFmtId="16" fontId="6" fillId="0" borderId="0" xfId="0" applyNumberFormat="1" applyFont="1" applyAlignment="1">
      <alignment horizontal="right" wrapText="1"/>
    </xf>
    <xf numFmtId="3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7" fillId="0" borderId="4" xfId="0" applyFont="1" applyBorder="1" applyAlignment="1">
      <alignment wrapText="1"/>
    </xf>
    <xf numFmtId="9" fontId="6" fillId="0" borderId="4" xfId="0" applyNumberFormat="1" applyFont="1" applyBorder="1" applyAlignment="1">
      <alignment horizontal="right" wrapText="1"/>
    </xf>
    <xf numFmtId="16" fontId="1" fillId="5" borderId="4" xfId="0" applyNumberFormat="1" applyFont="1" applyFill="1" applyBorder="1" applyAlignment="1"/>
    <xf numFmtId="0" fontId="1" fillId="7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Analysis'!$B$2:$B$31</c:f>
              <c:numCache>
                <c:formatCode>#,##0</c:formatCode>
                <c:ptCount val="30"/>
                <c:pt idx="0">
                  <c:v>2128</c:v>
                </c:pt>
                <c:pt idx="1">
                  <c:v>2229</c:v>
                </c:pt>
                <c:pt idx="2">
                  <c:v>2177</c:v>
                </c:pt>
                <c:pt idx="3">
                  <c:v>2128</c:v>
                </c:pt>
                <c:pt idx="4">
                  <c:v>2006</c:v>
                </c:pt>
                <c:pt idx="5">
                  <c:v>3019</c:v>
                </c:pt>
                <c:pt idx="6">
                  <c:v>2700</c:v>
                </c:pt>
                <c:pt idx="7">
                  <c:v>2450</c:v>
                </c:pt>
                <c:pt idx="8">
                  <c:v>2315</c:v>
                </c:pt>
                <c:pt idx="9">
                  <c:v>2020</c:v>
                </c:pt>
                <c:pt idx="10">
                  <c:v>1890</c:v>
                </c:pt>
                <c:pt idx="11">
                  <c:v>2032</c:v>
                </c:pt>
                <c:pt idx="12">
                  <c:v>2274</c:v>
                </c:pt>
                <c:pt idx="13">
                  <c:v>2367</c:v>
                </c:pt>
                <c:pt idx="14">
                  <c:v>2262</c:v>
                </c:pt>
                <c:pt idx="15">
                  <c:v>2171</c:v>
                </c:pt>
                <c:pt idx="16">
                  <c:v>2513</c:v>
                </c:pt>
                <c:pt idx="17">
                  <c:v>2201</c:v>
                </c:pt>
                <c:pt idx="18">
                  <c:v>2020</c:v>
                </c:pt>
                <c:pt idx="19">
                  <c:v>2464</c:v>
                </c:pt>
                <c:pt idx="20">
                  <c:v>2057</c:v>
                </c:pt>
                <c:pt idx="21">
                  <c:v>2260</c:v>
                </c:pt>
                <c:pt idx="22">
                  <c:v>2034</c:v>
                </c:pt>
                <c:pt idx="23">
                  <c:v>2302</c:v>
                </c:pt>
                <c:pt idx="24">
                  <c:v>2417</c:v>
                </c:pt>
                <c:pt idx="25">
                  <c:v>3180</c:v>
                </c:pt>
                <c:pt idx="26">
                  <c:v>2498</c:v>
                </c:pt>
                <c:pt idx="27">
                  <c:v>2699</c:v>
                </c:pt>
                <c:pt idx="28">
                  <c:v>2020</c:v>
                </c:pt>
                <c:pt idx="29">
                  <c:v>1890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D-44BA-B669-F5291212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4799"/>
        <c:axId val="193476047"/>
      </c:scatterChart>
      <c:valAx>
        <c:axId val="19347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3476047"/>
        <c:crosses val="autoZero"/>
        <c:crossBetween val="midCat"/>
      </c:valAx>
      <c:valAx>
        <c:axId val="19347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74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Predicted Minutes Asleep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Analysis'!$G$34</c:f>
              <c:strCache>
                <c:ptCount val="1"/>
                <c:pt idx="0">
                  <c:v>Actual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Analysis'!$F$35:$F$64</c:f>
              <c:numCache>
                <c:formatCode>d\-mmm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xVal>
          <c:yVal>
            <c:numRef>
              <c:f>'Regression Analysis'!$G$35:$G$64</c:f>
              <c:numCache>
                <c:formatCode>General</c:formatCode>
                <c:ptCount val="30"/>
                <c:pt idx="0">
                  <c:v>403</c:v>
                </c:pt>
                <c:pt idx="1">
                  <c:v>428</c:v>
                </c:pt>
                <c:pt idx="2">
                  <c:v>410</c:v>
                </c:pt>
                <c:pt idx="3">
                  <c:v>391</c:v>
                </c:pt>
                <c:pt idx="4">
                  <c:v>408</c:v>
                </c:pt>
                <c:pt idx="5">
                  <c:v>230</c:v>
                </c:pt>
                <c:pt idx="6">
                  <c:v>423</c:v>
                </c:pt>
                <c:pt idx="7">
                  <c:v>399</c:v>
                </c:pt>
                <c:pt idx="8">
                  <c:v>408</c:v>
                </c:pt>
                <c:pt idx="9">
                  <c:v>389</c:v>
                </c:pt>
                <c:pt idx="10">
                  <c:v>455</c:v>
                </c:pt>
                <c:pt idx="11">
                  <c:v>395</c:v>
                </c:pt>
                <c:pt idx="12">
                  <c:v>305</c:v>
                </c:pt>
                <c:pt idx="13">
                  <c:v>409</c:v>
                </c:pt>
                <c:pt idx="14">
                  <c:v>398</c:v>
                </c:pt>
                <c:pt idx="15">
                  <c:v>383</c:v>
                </c:pt>
                <c:pt idx="16">
                  <c:v>389</c:v>
                </c:pt>
                <c:pt idx="17">
                  <c:v>399</c:v>
                </c:pt>
                <c:pt idx="18">
                  <c:v>389</c:v>
                </c:pt>
                <c:pt idx="19">
                  <c:v>319</c:v>
                </c:pt>
                <c:pt idx="20">
                  <c:v>406</c:v>
                </c:pt>
                <c:pt idx="21">
                  <c:v>431</c:v>
                </c:pt>
                <c:pt idx="22">
                  <c:v>420</c:v>
                </c:pt>
                <c:pt idx="23">
                  <c:v>389</c:v>
                </c:pt>
                <c:pt idx="24">
                  <c:v>174</c:v>
                </c:pt>
                <c:pt idx="25">
                  <c:v>352</c:v>
                </c:pt>
                <c:pt idx="26">
                  <c:v>218</c:v>
                </c:pt>
                <c:pt idx="27">
                  <c:v>389</c:v>
                </c:pt>
                <c:pt idx="28">
                  <c:v>389</c:v>
                </c:pt>
                <c:pt idx="29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D47-A742-EDA640C0B446}"/>
            </c:ext>
          </c:extLst>
        </c:ser>
        <c:ser>
          <c:idx val="1"/>
          <c:order val="1"/>
          <c:tx>
            <c:strRef>
              <c:f>'Regression Analysis'!$H$34</c:f>
              <c:strCache>
                <c:ptCount val="1"/>
                <c:pt idx="0">
                  <c:v>Predicted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 Analysis'!$F$35:$F$64</c:f>
              <c:numCache>
                <c:formatCode>d\-mmm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xVal>
          <c:yVal>
            <c:numRef>
              <c:f>'Regression Analysis'!$H$35:$H$64</c:f>
              <c:numCache>
                <c:formatCode>General</c:formatCode>
                <c:ptCount val="30"/>
                <c:pt idx="0">
                  <c:v>405.97070333095002</c:v>
                </c:pt>
                <c:pt idx="1">
                  <c:v>427.08127488870673</c:v>
                </c:pt>
                <c:pt idx="2">
                  <c:v>402.29814054840642</c:v>
                </c:pt>
                <c:pt idx="3">
                  <c:v>387.33251824806581</c:v>
                </c:pt>
                <c:pt idx="4">
                  <c:v>411.22529598879265</c:v>
                </c:pt>
                <c:pt idx="5">
                  <c:v>231.09939994456084</c:v>
                </c:pt>
                <c:pt idx="6">
                  <c:v>421.67899065451371</c:v>
                </c:pt>
                <c:pt idx="7">
                  <c:v>384.35909875829554</c:v>
                </c:pt>
                <c:pt idx="8">
                  <c:v>415.620081132731</c:v>
                </c:pt>
                <c:pt idx="9">
                  <c:v>391.94797209189431</c:v>
                </c:pt>
                <c:pt idx="10">
                  <c:v>449.4545603227765</c:v>
                </c:pt>
                <c:pt idx="11">
                  <c:v>395.02829824577299</c:v>
                </c:pt>
                <c:pt idx="12">
                  <c:v>300.95000977814635</c:v>
                </c:pt>
                <c:pt idx="13">
                  <c:v>416.55162839366466</c:v>
                </c:pt>
                <c:pt idx="14">
                  <c:v>389.01345063759692</c:v>
                </c:pt>
                <c:pt idx="15">
                  <c:v>378.42220114606636</c:v>
                </c:pt>
                <c:pt idx="16">
                  <c:v>391.98224671357866</c:v>
                </c:pt>
                <c:pt idx="17">
                  <c:v>400.06137386001831</c:v>
                </c:pt>
                <c:pt idx="18">
                  <c:v>391.94797209189431</c:v>
                </c:pt>
                <c:pt idx="19">
                  <c:v>332.99360616612717</c:v>
                </c:pt>
                <c:pt idx="20">
                  <c:v>407.31103023427124</c:v>
                </c:pt>
                <c:pt idx="21">
                  <c:v>443.5825546130643</c:v>
                </c:pt>
                <c:pt idx="22">
                  <c:v>413.33153211281478</c:v>
                </c:pt>
                <c:pt idx="23">
                  <c:v>399.83873932845177</c:v>
                </c:pt>
                <c:pt idx="24">
                  <c:v>170.99441107478359</c:v>
                </c:pt>
                <c:pt idx="25">
                  <c:v>348.89542382042703</c:v>
                </c:pt>
                <c:pt idx="26">
                  <c:v>222.67879891697496</c:v>
                </c:pt>
                <c:pt idx="27">
                  <c:v>379.94615454198134</c:v>
                </c:pt>
                <c:pt idx="28">
                  <c:v>391.94797209189431</c:v>
                </c:pt>
                <c:pt idx="29">
                  <c:v>449.4545603227765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1-4D47-A742-EDA640C0B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47951"/>
        <c:axId val="343450863"/>
      </c:scatterChart>
      <c:valAx>
        <c:axId val="34344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50863"/>
        <c:crosses val="autoZero"/>
        <c:crossBetween val="midCat"/>
      </c:valAx>
      <c:valAx>
        <c:axId val="3434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4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(.8)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 '!$C$2:$C$31</c:f>
              <c:numCache>
                <c:formatCode>General</c:formatCode>
                <c:ptCount val="30"/>
                <c:pt idx="0">
                  <c:v>403</c:v>
                </c:pt>
                <c:pt idx="1">
                  <c:v>428</c:v>
                </c:pt>
                <c:pt idx="2">
                  <c:v>410</c:v>
                </c:pt>
                <c:pt idx="3">
                  <c:v>391</c:v>
                </c:pt>
                <c:pt idx="4">
                  <c:v>408</c:v>
                </c:pt>
                <c:pt idx="5">
                  <c:v>230</c:v>
                </c:pt>
                <c:pt idx="6">
                  <c:v>423</c:v>
                </c:pt>
                <c:pt idx="7">
                  <c:v>399</c:v>
                </c:pt>
                <c:pt idx="8">
                  <c:v>408</c:v>
                </c:pt>
                <c:pt idx="9">
                  <c:v>389</c:v>
                </c:pt>
                <c:pt idx="10">
                  <c:v>455</c:v>
                </c:pt>
                <c:pt idx="11">
                  <c:v>395</c:v>
                </c:pt>
                <c:pt idx="12">
                  <c:v>305</c:v>
                </c:pt>
                <c:pt idx="13">
                  <c:v>409</c:v>
                </c:pt>
                <c:pt idx="14">
                  <c:v>398</c:v>
                </c:pt>
                <c:pt idx="15">
                  <c:v>383</c:v>
                </c:pt>
                <c:pt idx="16">
                  <c:v>389</c:v>
                </c:pt>
                <c:pt idx="17">
                  <c:v>399</c:v>
                </c:pt>
                <c:pt idx="18">
                  <c:v>389</c:v>
                </c:pt>
                <c:pt idx="19">
                  <c:v>319</c:v>
                </c:pt>
                <c:pt idx="20">
                  <c:v>406</c:v>
                </c:pt>
                <c:pt idx="21">
                  <c:v>431</c:v>
                </c:pt>
                <c:pt idx="22">
                  <c:v>420</c:v>
                </c:pt>
                <c:pt idx="23">
                  <c:v>389</c:v>
                </c:pt>
                <c:pt idx="24">
                  <c:v>174</c:v>
                </c:pt>
                <c:pt idx="25">
                  <c:v>352</c:v>
                </c:pt>
                <c:pt idx="26">
                  <c:v>218</c:v>
                </c:pt>
                <c:pt idx="27">
                  <c:v>389</c:v>
                </c:pt>
                <c:pt idx="28">
                  <c:v>389</c:v>
                </c:pt>
                <c:pt idx="29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8-417D-AA01-4E489532D707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 '!$D$2:$D$31</c:f>
              <c:numCache>
                <c:formatCode>General</c:formatCode>
                <c:ptCount val="30"/>
                <c:pt idx="0">
                  <c:v>#N/A</c:v>
                </c:pt>
                <c:pt idx="1">
                  <c:v>403</c:v>
                </c:pt>
                <c:pt idx="2">
                  <c:v>408.00000000000006</c:v>
                </c:pt>
                <c:pt idx="3">
                  <c:v>408.40000000000009</c:v>
                </c:pt>
                <c:pt idx="4">
                  <c:v>404.92000000000007</c:v>
                </c:pt>
                <c:pt idx="5">
                  <c:v>405.53600000000012</c:v>
                </c:pt>
                <c:pt idx="6">
                  <c:v>370.42880000000014</c:v>
                </c:pt>
                <c:pt idx="7">
                  <c:v>380.94304000000017</c:v>
                </c:pt>
                <c:pt idx="8">
                  <c:v>384.55443200000013</c:v>
                </c:pt>
                <c:pt idx="9">
                  <c:v>389.24354560000017</c:v>
                </c:pt>
                <c:pt idx="10">
                  <c:v>389.19483648000016</c:v>
                </c:pt>
                <c:pt idx="11">
                  <c:v>402.35586918400014</c:v>
                </c:pt>
                <c:pt idx="12">
                  <c:v>400.88469534720014</c:v>
                </c:pt>
                <c:pt idx="13">
                  <c:v>381.70775627776015</c:v>
                </c:pt>
                <c:pt idx="14">
                  <c:v>387.16620502220815</c:v>
                </c:pt>
                <c:pt idx="15">
                  <c:v>389.33296401776659</c:v>
                </c:pt>
                <c:pt idx="16">
                  <c:v>388.06637121421329</c:v>
                </c:pt>
                <c:pt idx="17">
                  <c:v>388.25309697137067</c:v>
                </c:pt>
                <c:pt idx="18">
                  <c:v>390.40247757709659</c:v>
                </c:pt>
                <c:pt idx="19">
                  <c:v>390.12198206167733</c:v>
                </c:pt>
                <c:pt idx="20">
                  <c:v>375.89758564934192</c:v>
                </c:pt>
                <c:pt idx="21">
                  <c:v>381.91806851947354</c:v>
                </c:pt>
                <c:pt idx="22">
                  <c:v>391.73445481557883</c:v>
                </c:pt>
                <c:pt idx="23">
                  <c:v>397.38756385246307</c:v>
                </c:pt>
                <c:pt idx="24">
                  <c:v>395.71005108197051</c:v>
                </c:pt>
                <c:pt idx="25">
                  <c:v>351.36804086557646</c:v>
                </c:pt>
                <c:pt idx="26">
                  <c:v>351.49443269246115</c:v>
                </c:pt>
                <c:pt idx="27">
                  <c:v>324.79554615396893</c:v>
                </c:pt>
                <c:pt idx="28">
                  <c:v>337.63643692317515</c:v>
                </c:pt>
                <c:pt idx="29">
                  <c:v>347.90914953854013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8-417D-AA01-4E489532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181583"/>
        <c:axId val="820192399"/>
      </c:lineChart>
      <c:catAx>
        <c:axId val="82018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820192399"/>
        <c:crosses val="autoZero"/>
        <c:auto val="1"/>
        <c:lblAlgn val="ctr"/>
        <c:lblOffset val="100"/>
        <c:noMultiLvlLbl val="0"/>
      </c:catAx>
      <c:valAx>
        <c:axId val="820192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181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(.2)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 '!$C$2:$C$31</c:f>
              <c:numCache>
                <c:formatCode>General</c:formatCode>
                <c:ptCount val="30"/>
                <c:pt idx="0">
                  <c:v>403</c:v>
                </c:pt>
                <c:pt idx="1">
                  <c:v>428</c:v>
                </c:pt>
                <c:pt idx="2">
                  <c:v>410</c:v>
                </c:pt>
                <c:pt idx="3">
                  <c:v>391</c:v>
                </c:pt>
                <c:pt idx="4">
                  <c:v>408</c:v>
                </c:pt>
                <c:pt idx="5">
                  <c:v>230</c:v>
                </c:pt>
                <c:pt idx="6">
                  <c:v>423</c:v>
                </c:pt>
                <c:pt idx="7">
                  <c:v>399</c:v>
                </c:pt>
                <c:pt idx="8">
                  <c:v>408</c:v>
                </c:pt>
                <c:pt idx="9">
                  <c:v>389</c:v>
                </c:pt>
                <c:pt idx="10">
                  <c:v>455</c:v>
                </c:pt>
                <c:pt idx="11">
                  <c:v>395</c:v>
                </c:pt>
                <c:pt idx="12">
                  <c:v>305</c:v>
                </c:pt>
                <c:pt idx="13">
                  <c:v>409</c:v>
                </c:pt>
                <c:pt idx="14">
                  <c:v>398</c:v>
                </c:pt>
                <c:pt idx="15">
                  <c:v>383</c:v>
                </c:pt>
                <c:pt idx="16">
                  <c:v>389</c:v>
                </c:pt>
                <c:pt idx="17">
                  <c:v>399</c:v>
                </c:pt>
                <c:pt idx="18">
                  <c:v>389</c:v>
                </c:pt>
                <c:pt idx="19">
                  <c:v>319</c:v>
                </c:pt>
                <c:pt idx="20">
                  <c:v>406</c:v>
                </c:pt>
                <c:pt idx="21">
                  <c:v>431</c:v>
                </c:pt>
                <c:pt idx="22">
                  <c:v>420</c:v>
                </c:pt>
                <c:pt idx="23">
                  <c:v>389</c:v>
                </c:pt>
                <c:pt idx="24">
                  <c:v>174</c:v>
                </c:pt>
                <c:pt idx="25">
                  <c:v>352</c:v>
                </c:pt>
                <c:pt idx="26">
                  <c:v>218</c:v>
                </c:pt>
                <c:pt idx="27">
                  <c:v>389</c:v>
                </c:pt>
                <c:pt idx="28">
                  <c:v>389</c:v>
                </c:pt>
                <c:pt idx="29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5-48A4-AAF8-194F57A1A6F0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 '!$E$2:$E$31</c:f>
              <c:numCache>
                <c:formatCode>General</c:formatCode>
                <c:ptCount val="30"/>
                <c:pt idx="0">
                  <c:v>#N/A</c:v>
                </c:pt>
                <c:pt idx="1">
                  <c:v>403</c:v>
                </c:pt>
                <c:pt idx="2">
                  <c:v>423.00000000000006</c:v>
                </c:pt>
                <c:pt idx="3">
                  <c:v>412.6</c:v>
                </c:pt>
                <c:pt idx="4">
                  <c:v>395.32000000000005</c:v>
                </c:pt>
                <c:pt idx="5">
                  <c:v>405.46400000000006</c:v>
                </c:pt>
                <c:pt idx="6">
                  <c:v>265.09280000000001</c:v>
                </c:pt>
                <c:pt idx="7">
                  <c:v>391.41856000000007</c:v>
                </c:pt>
                <c:pt idx="8">
                  <c:v>397.48371200000008</c:v>
                </c:pt>
                <c:pt idx="9">
                  <c:v>405.89674240000005</c:v>
                </c:pt>
                <c:pt idx="10">
                  <c:v>392.37934848000009</c:v>
                </c:pt>
                <c:pt idx="11">
                  <c:v>442.47586969600002</c:v>
                </c:pt>
                <c:pt idx="12">
                  <c:v>404.49517393920001</c:v>
                </c:pt>
                <c:pt idx="13">
                  <c:v>324.89903478784004</c:v>
                </c:pt>
                <c:pt idx="14">
                  <c:v>392.17980695756808</c:v>
                </c:pt>
                <c:pt idx="15">
                  <c:v>396.83596139151365</c:v>
                </c:pt>
                <c:pt idx="16">
                  <c:v>385.76719227830279</c:v>
                </c:pt>
                <c:pt idx="17">
                  <c:v>388.35343845566058</c:v>
                </c:pt>
                <c:pt idx="18">
                  <c:v>396.87068769113216</c:v>
                </c:pt>
                <c:pt idx="19">
                  <c:v>390.57413753822647</c:v>
                </c:pt>
                <c:pt idx="20">
                  <c:v>333.3148275076453</c:v>
                </c:pt>
                <c:pt idx="21">
                  <c:v>391.46296550152908</c:v>
                </c:pt>
                <c:pt idx="22">
                  <c:v>423.09259310030586</c:v>
                </c:pt>
                <c:pt idx="23">
                  <c:v>420.6185186200612</c:v>
                </c:pt>
                <c:pt idx="24">
                  <c:v>395.32370372401226</c:v>
                </c:pt>
                <c:pt idx="25">
                  <c:v>218.26474074480248</c:v>
                </c:pt>
                <c:pt idx="26">
                  <c:v>325.25294814896051</c:v>
                </c:pt>
                <c:pt idx="27">
                  <c:v>239.45058962979209</c:v>
                </c:pt>
                <c:pt idx="28">
                  <c:v>359.09011792595845</c:v>
                </c:pt>
                <c:pt idx="29">
                  <c:v>383.01802358519171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5-48A4-AAF8-194F57A1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190735"/>
        <c:axId val="820193647"/>
      </c:lineChart>
      <c:catAx>
        <c:axId val="82019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820193647"/>
        <c:crosses val="autoZero"/>
        <c:auto val="1"/>
        <c:lblAlgn val="ctr"/>
        <c:lblOffset val="100"/>
        <c:noMultiLvlLbl val="0"/>
      </c:catAx>
      <c:valAx>
        <c:axId val="82019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190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Minutes Sedentary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ScatterPlot!$A$2:$A$31</c:f>
              <c:numCache>
                <c:formatCode>d\-mmm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xVal>
          <c:yVal>
            <c:numRef>
              <c:f>ScatterPlot!$B$2:$B$31</c:f>
              <c:numCache>
                <c:formatCode>General</c:formatCode>
                <c:ptCount val="30"/>
                <c:pt idx="0">
                  <c:v>634</c:v>
                </c:pt>
                <c:pt idx="1">
                  <c:v>691</c:v>
                </c:pt>
                <c:pt idx="2">
                  <c:v>686</c:v>
                </c:pt>
                <c:pt idx="3">
                  <c:v>725</c:v>
                </c:pt>
                <c:pt idx="4">
                  <c:v>755</c:v>
                </c:pt>
                <c:pt idx="5">
                  <c:v>432</c:v>
                </c:pt>
                <c:pt idx="6">
                  <c:v>720</c:v>
                </c:pt>
                <c:pt idx="7">
                  <c:v>587</c:v>
                </c:pt>
                <c:pt idx="8">
                  <c:v>660</c:v>
                </c:pt>
                <c:pt idx="9">
                  <c:v>722</c:v>
                </c:pt>
                <c:pt idx="10">
                  <c:v>748</c:v>
                </c:pt>
                <c:pt idx="11">
                  <c:v>639</c:v>
                </c:pt>
                <c:pt idx="12">
                  <c:v>639</c:v>
                </c:pt>
                <c:pt idx="13">
                  <c:v>693</c:v>
                </c:pt>
                <c:pt idx="14">
                  <c:v>690</c:v>
                </c:pt>
                <c:pt idx="15">
                  <c:v>717</c:v>
                </c:pt>
                <c:pt idx="16">
                  <c:v>641</c:v>
                </c:pt>
                <c:pt idx="17">
                  <c:v>663</c:v>
                </c:pt>
                <c:pt idx="18">
                  <c:v>722</c:v>
                </c:pt>
                <c:pt idx="19">
                  <c:v>658</c:v>
                </c:pt>
                <c:pt idx="20">
                  <c:v>761</c:v>
                </c:pt>
                <c:pt idx="21">
                  <c:v>693</c:v>
                </c:pt>
                <c:pt idx="22">
                  <c:v>672</c:v>
                </c:pt>
                <c:pt idx="23">
                  <c:v>667</c:v>
                </c:pt>
                <c:pt idx="24">
                  <c:v>593</c:v>
                </c:pt>
                <c:pt idx="25">
                  <c:v>616</c:v>
                </c:pt>
                <c:pt idx="26">
                  <c:v>618</c:v>
                </c:pt>
                <c:pt idx="27">
                  <c:v>713</c:v>
                </c:pt>
                <c:pt idx="28">
                  <c:v>722</c:v>
                </c:pt>
                <c:pt idx="29">
                  <c:v>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4DC9-87E8-D8BB996FAEDD}"/>
            </c:ext>
          </c:extLst>
        </c:ser>
        <c:ser>
          <c:idx val="1"/>
          <c:order val="1"/>
          <c:tx>
            <c:strRef>
              <c:f>ScatterPlot!$C$1</c:f>
              <c:strCache>
                <c:ptCount val="1"/>
                <c:pt idx="0">
                  <c:v>Minutes Asleep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ScatterPlot!$A$2:$A$31</c:f>
              <c:numCache>
                <c:formatCode>d\-mmm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xVal>
          <c:yVal>
            <c:numRef>
              <c:f>ScatterPlot!$C$2:$C$31</c:f>
              <c:numCache>
                <c:formatCode>General</c:formatCode>
                <c:ptCount val="30"/>
                <c:pt idx="0">
                  <c:v>403</c:v>
                </c:pt>
                <c:pt idx="1">
                  <c:v>428</c:v>
                </c:pt>
                <c:pt idx="2">
                  <c:v>410</c:v>
                </c:pt>
                <c:pt idx="3">
                  <c:v>391</c:v>
                </c:pt>
                <c:pt idx="4">
                  <c:v>408</c:v>
                </c:pt>
                <c:pt idx="5">
                  <c:v>230</c:v>
                </c:pt>
                <c:pt idx="6">
                  <c:v>423</c:v>
                </c:pt>
                <c:pt idx="7">
                  <c:v>399</c:v>
                </c:pt>
                <c:pt idx="8">
                  <c:v>408</c:v>
                </c:pt>
                <c:pt idx="9">
                  <c:v>389</c:v>
                </c:pt>
                <c:pt idx="10">
                  <c:v>455</c:v>
                </c:pt>
                <c:pt idx="11">
                  <c:v>395</c:v>
                </c:pt>
                <c:pt idx="12">
                  <c:v>305</c:v>
                </c:pt>
                <c:pt idx="13">
                  <c:v>409</c:v>
                </c:pt>
                <c:pt idx="14">
                  <c:v>398</c:v>
                </c:pt>
                <c:pt idx="15">
                  <c:v>383</c:v>
                </c:pt>
                <c:pt idx="16">
                  <c:v>389</c:v>
                </c:pt>
                <c:pt idx="17">
                  <c:v>399</c:v>
                </c:pt>
                <c:pt idx="18">
                  <c:v>389</c:v>
                </c:pt>
                <c:pt idx="19">
                  <c:v>319</c:v>
                </c:pt>
                <c:pt idx="20">
                  <c:v>406</c:v>
                </c:pt>
                <c:pt idx="21">
                  <c:v>431</c:v>
                </c:pt>
                <c:pt idx="22">
                  <c:v>420</c:v>
                </c:pt>
                <c:pt idx="23">
                  <c:v>389</c:v>
                </c:pt>
                <c:pt idx="24">
                  <c:v>174</c:v>
                </c:pt>
                <c:pt idx="25">
                  <c:v>352</c:v>
                </c:pt>
                <c:pt idx="26">
                  <c:v>218</c:v>
                </c:pt>
                <c:pt idx="27">
                  <c:v>389</c:v>
                </c:pt>
                <c:pt idx="28">
                  <c:v>389</c:v>
                </c:pt>
                <c:pt idx="29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B-4DC9-87E8-D8BB996F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85391"/>
        <c:axId val="343469583"/>
      </c:scatterChart>
      <c:valAx>
        <c:axId val="3434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69583"/>
        <c:crosses val="autoZero"/>
        <c:crossBetween val="midCat"/>
      </c:valAx>
      <c:valAx>
        <c:axId val="3434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 '!$C$4:$C$37</c:f>
              <c:numCache>
                <c:formatCode>General</c:formatCode>
                <c:ptCount val="34"/>
                <c:pt idx="0">
                  <c:v>428</c:v>
                </c:pt>
                <c:pt idx="1">
                  <c:v>410</c:v>
                </c:pt>
                <c:pt idx="2">
                  <c:v>391</c:v>
                </c:pt>
                <c:pt idx="3">
                  <c:v>408</c:v>
                </c:pt>
                <c:pt idx="4">
                  <c:v>230</c:v>
                </c:pt>
                <c:pt idx="5">
                  <c:v>423</c:v>
                </c:pt>
                <c:pt idx="6">
                  <c:v>399</c:v>
                </c:pt>
                <c:pt idx="7">
                  <c:v>408</c:v>
                </c:pt>
                <c:pt idx="8">
                  <c:v>389</c:v>
                </c:pt>
                <c:pt idx="9">
                  <c:v>455</c:v>
                </c:pt>
                <c:pt idx="10">
                  <c:v>395</c:v>
                </c:pt>
                <c:pt idx="11">
                  <c:v>305</c:v>
                </c:pt>
                <c:pt idx="12">
                  <c:v>409</c:v>
                </c:pt>
                <c:pt idx="13">
                  <c:v>398</c:v>
                </c:pt>
                <c:pt idx="14">
                  <c:v>383</c:v>
                </c:pt>
                <c:pt idx="15">
                  <c:v>389</c:v>
                </c:pt>
                <c:pt idx="16">
                  <c:v>399</c:v>
                </c:pt>
                <c:pt idx="17">
                  <c:v>389</c:v>
                </c:pt>
                <c:pt idx="18">
                  <c:v>319</c:v>
                </c:pt>
                <c:pt idx="19">
                  <c:v>406</c:v>
                </c:pt>
                <c:pt idx="20">
                  <c:v>431</c:v>
                </c:pt>
                <c:pt idx="21">
                  <c:v>420</c:v>
                </c:pt>
                <c:pt idx="22">
                  <c:v>389</c:v>
                </c:pt>
                <c:pt idx="23">
                  <c:v>174</c:v>
                </c:pt>
                <c:pt idx="24">
                  <c:v>352</c:v>
                </c:pt>
                <c:pt idx="25">
                  <c:v>218</c:v>
                </c:pt>
                <c:pt idx="26">
                  <c:v>389</c:v>
                </c:pt>
                <c:pt idx="27">
                  <c:v>389</c:v>
                </c:pt>
                <c:pt idx="28">
                  <c:v>455</c:v>
                </c:pt>
                <c:pt idx="29">
                  <c:v>355</c:v>
                </c:pt>
                <c:pt idx="30">
                  <c:v>459</c:v>
                </c:pt>
                <c:pt idx="31">
                  <c:v>402</c:v>
                </c:pt>
                <c:pt idx="32">
                  <c:v>480</c:v>
                </c:pt>
                <c:pt idx="3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1-4DAF-A47C-F31F091E9D01}"/>
            </c:ext>
          </c:extLst>
        </c:ser>
        <c:ser>
          <c:idx val="1"/>
          <c:order val="1"/>
          <c:tx>
            <c:v>Forecast</c:v>
          </c:tx>
          <c:val>
            <c:numRef>
              <c:f>'Moving average '!$D$4:$D$37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373.4</c:v>
                </c:pt>
                <c:pt idx="5">
                  <c:v>372.4</c:v>
                </c:pt>
                <c:pt idx="6">
                  <c:v>370.2</c:v>
                </c:pt>
                <c:pt idx="7">
                  <c:v>373.6</c:v>
                </c:pt>
                <c:pt idx="8">
                  <c:v>369.8</c:v>
                </c:pt>
                <c:pt idx="9">
                  <c:v>414.8</c:v>
                </c:pt>
                <c:pt idx="10">
                  <c:v>409.2</c:v>
                </c:pt>
                <c:pt idx="11">
                  <c:v>390.4</c:v>
                </c:pt>
                <c:pt idx="12">
                  <c:v>390.6</c:v>
                </c:pt>
                <c:pt idx="13">
                  <c:v>392.4</c:v>
                </c:pt>
                <c:pt idx="14">
                  <c:v>378</c:v>
                </c:pt>
                <c:pt idx="15">
                  <c:v>376.8</c:v>
                </c:pt>
                <c:pt idx="16">
                  <c:v>395.6</c:v>
                </c:pt>
                <c:pt idx="17">
                  <c:v>391.6</c:v>
                </c:pt>
                <c:pt idx="18">
                  <c:v>375.8</c:v>
                </c:pt>
                <c:pt idx="19">
                  <c:v>380.4</c:v>
                </c:pt>
                <c:pt idx="20">
                  <c:v>388.8</c:v>
                </c:pt>
                <c:pt idx="21">
                  <c:v>393</c:v>
                </c:pt>
                <c:pt idx="22">
                  <c:v>393</c:v>
                </c:pt>
                <c:pt idx="23">
                  <c:v>364</c:v>
                </c:pt>
                <c:pt idx="24">
                  <c:v>353.2</c:v>
                </c:pt>
                <c:pt idx="25">
                  <c:v>310.60000000000002</c:v>
                </c:pt>
                <c:pt idx="26">
                  <c:v>304.39999999999998</c:v>
                </c:pt>
                <c:pt idx="27">
                  <c:v>304.39999999999998</c:v>
                </c:pt>
                <c:pt idx="28">
                  <c:v>360.6</c:v>
                </c:pt>
                <c:pt idx="29">
                  <c:v>361.2</c:v>
                </c:pt>
                <c:pt idx="30">
                  <c:v>409.4</c:v>
                </c:pt>
                <c:pt idx="31">
                  <c:v>412</c:v>
                </c:pt>
                <c:pt idx="32">
                  <c:v>430.2</c:v>
                </c:pt>
                <c:pt idx="33">
                  <c:v>411.2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1-4DAF-A47C-F31F091E9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592175"/>
        <c:axId val="821597167"/>
      </c:lineChart>
      <c:catAx>
        <c:axId val="82159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821597167"/>
        <c:crosses val="autoZero"/>
        <c:auto val="1"/>
        <c:lblAlgn val="ctr"/>
        <c:lblOffset val="100"/>
        <c:noMultiLvlLbl val="0"/>
      </c:catAx>
      <c:valAx>
        <c:axId val="82159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592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(.2)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'New Exponential Smoothing '!$C$2:$C$36</c:f>
              <c:numCache>
                <c:formatCode>General</c:formatCode>
                <c:ptCount val="35"/>
                <c:pt idx="0">
                  <c:v>403</c:v>
                </c:pt>
                <c:pt idx="1">
                  <c:v>428</c:v>
                </c:pt>
                <c:pt idx="2">
                  <c:v>410</c:v>
                </c:pt>
                <c:pt idx="3">
                  <c:v>391</c:v>
                </c:pt>
                <c:pt idx="4">
                  <c:v>408</c:v>
                </c:pt>
                <c:pt idx="5">
                  <c:v>230</c:v>
                </c:pt>
                <c:pt idx="6">
                  <c:v>423</c:v>
                </c:pt>
                <c:pt idx="7">
                  <c:v>399</c:v>
                </c:pt>
                <c:pt idx="8">
                  <c:v>408</c:v>
                </c:pt>
                <c:pt idx="9">
                  <c:v>389</c:v>
                </c:pt>
                <c:pt idx="10">
                  <c:v>455</c:v>
                </c:pt>
                <c:pt idx="11">
                  <c:v>395</c:v>
                </c:pt>
                <c:pt idx="12">
                  <c:v>305</c:v>
                </c:pt>
                <c:pt idx="13">
                  <c:v>409</c:v>
                </c:pt>
                <c:pt idx="14">
                  <c:v>398</c:v>
                </c:pt>
                <c:pt idx="15">
                  <c:v>383</c:v>
                </c:pt>
                <c:pt idx="16">
                  <c:v>389</c:v>
                </c:pt>
                <c:pt idx="17">
                  <c:v>399</c:v>
                </c:pt>
                <c:pt idx="18">
                  <c:v>389</c:v>
                </c:pt>
                <c:pt idx="19">
                  <c:v>319</c:v>
                </c:pt>
                <c:pt idx="20">
                  <c:v>406</c:v>
                </c:pt>
                <c:pt idx="21">
                  <c:v>431</c:v>
                </c:pt>
                <c:pt idx="22">
                  <c:v>420</c:v>
                </c:pt>
                <c:pt idx="23">
                  <c:v>389</c:v>
                </c:pt>
                <c:pt idx="24">
                  <c:v>174</c:v>
                </c:pt>
                <c:pt idx="25">
                  <c:v>352</c:v>
                </c:pt>
                <c:pt idx="26">
                  <c:v>218</c:v>
                </c:pt>
                <c:pt idx="27">
                  <c:v>389</c:v>
                </c:pt>
                <c:pt idx="28">
                  <c:v>389</c:v>
                </c:pt>
                <c:pt idx="29">
                  <c:v>455</c:v>
                </c:pt>
                <c:pt idx="30">
                  <c:v>355</c:v>
                </c:pt>
                <c:pt idx="31">
                  <c:v>459</c:v>
                </c:pt>
                <c:pt idx="32">
                  <c:v>402</c:v>
                </c:pt>
                <c:pt idx="33">
                  <c:v>480</c:v>
                </c:pt>
                <c:pt idx="3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7-4D79-BE92-D8058B0B53C9}"/>
            </c:ext>
          </c:extLst>
        </c:ser>
        <c:ser>
          <c:idx val="1"/>
          <c:order val="1"/>
          <c:tx>
            <c:v>Forecast</c:v>
          </c:tx>
          <c:val>
            <c:numRef>
              <c:f>'New Exponential Smoothing '!$E$2:$E$36</c:f>
              <c:numCache>
                <c:formatCode>General</c:formatCode>
                <c:ptCount val="35"/>
                <c:pt idx="0">
                  <c:v>#N/A</c:v>
                </c:pt>
                <c:pt idx="1">
                  <c:v>403</c:v>
                </c:pt>
                <c:pt idx="2">
                  <c:v>423.00000000000006</c:v>
                </c:pt>
                <c:pt idx="3">
                  <c:v>412.6</c:v>
                </c:pt>
                <c:pt idx="4">
                  <c:v>395.32000000000005</c:v>
                </c:pt>
                <c:pt idx="5">
                  <c:v>405.46400000000006</c:v>
                </c:pt>
                <c:pt idx="6">
                  <c:v>265.09280000000001</c:v>
                </c:pt>
                <c:pt idx="7">
                  <c:v>391.41856000000007</c:v>
                </c:pt>
                <c:pt idx="8">
                  <c:v>397.48371200000008</c:v>
                </c:pt>
                <c:pt idx="9">
                  <c:v>405.89674240000005</c:v>
                </c:pt>
                <c:pt idx="10">
                  <c:v>392.37934848000009</c:v>
                </c:pt>
                <c:pt idx="11">
                  <c:v>442.47586969600002</c:v>
                </c:pt>
                <c:pt idx="12">
                  <c:v>404.49517393920001</c:v>
                </c:pt>
                <c:pt idx="13">
                  <c:v>324.89903478784004</c:v>
                </c:pt>
                <c:pt idx="14">
                  <c:v>392.17980695756808</c:v>
                </c:pt>
                <c:pt idx="15">
                  <c:v>396.83596139151365</c:v>
                </c:pt>
                <c:pt idx="16">
                  <c:v>385.76719227830279</c:v>
                </c:pt>
                <c:pt idx="17">
                  <c:v>388.35343845566058</c:v>
                </c:pt>
                <c:pt idx="18">
                  <c:v>396.87068769113216</c:v>
                </c:pt>
                <c:pt idx="19">
                  <c:v>390.57413753822647</c:v>
                </c:pt>
                <c:pt idx="20">
                  <c:v>333.3148275076453</c:v>
                </c:pt>
                <c:pt idx="21">
                  <c:v>391.46296550152908</c:v>
                </c:pt>
                <c:pt idx="22">
                  <c:v>423.09259310030586</c:v>
                </c:pt>
                <c:pt idx="23">
                  <c:v>420.6185186200612</c:v>
                </c:pt>
                <c:pt idx="24">
                  <c:v>395.32370372401226</c:v>
                </c:pt>
                <c:pt idx="25">
                  <c:v>218.26474074480248</c:v>
                </c:pt>
                <c:pt idx="26">
                  <c:v>325.25294814896051</c:v>
                </c:pt>
                <c:pt idx="27">
                  <c:v>239.45058962979209</c:v>
                </c:pt>
                <c:pt idx="28">
                  <c:v>359.09011792595845</c:v>
                </c:pt>
                <c:pt idx="29">
                  <c:v>383.01802358519171</c:v>
                </c:pt>
                <c:pt idx="30">
                  <c:v>440.60360471703837</c:v>
                </c:pt>
                <c:pt idx="31">
                  <c:v>372.12072094340766</c:v>
                </c:pt>
                <c:pt idx="32">
                  <c:v>441.62414418868161</c:v>
                </c:pt>
                <c:pt idx="33">
                  <c:v>409.92482883773636</c:v>
                </c:pt>
                <c:pt idx="34">
                  <c:v>465.98496576754729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7-4D79-BE92-D8058B0B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194895"/>
        <c:axId val="820185327"/>
      </c:lineChart>
      <c:catAx>
        <c:axId val="82019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820185327"/>
        <c:crosses val="autoZero"/>
        <c:auto val="1"/>
        <c:lblAlgn val="ctr"/>
        <c:lblOffset val="100"/>
        <c:noMultiLvlLbl val="0"/>
      </c:catAx>
      <c:valAx>
        <c:axId val="820185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1948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(.8)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'New Exponential Smoothing '!$C$2:$C$36</c:f>
              <c:numCache>
                <c:formatCode>General</c:formatCode>
                <c:ptCount val="35"/>
                <c:pt idx="0">
                  <c:v>403</c:v>
                </c:pt>
                <c:pt idx="1">
                  <c:v>428</c:v>
                </c:pt>
                <c:pt idx="2">
                  <c:v>410</c:v>
                </c:pt>
                <c:pt idx="3">
                  <c:v>391</c:v>
                </c:pt>
                <c:pt idx="4">
                  <c:v>408</c:v>
                </c:pt>
                <c:pt idx="5">
                  <c:v>230</c:v>
                </c:pt>
                <c:pt idx="6">
                  <c:v>423</c:v>
                </c:pt>
                <c:pt idx="7">
                  <c:v>399</c:v>
                </c:pt>
                <c:pt idx="8">
                  <c:v>408</c:v>
                </c:pt>
                <c:pt idx="9">
                  <c:v>389</c:v>
                </c:pt>
                <c:pt idx="10">
                  <c:v>455</c:v>
                </c:pt>
                <c:pt idx="11">
                  <c:v>395</c:v>
                </c:pt>
                <c:pt idx="12">
                  <c:v>305</c:v>
                </c:pt>
                <c:pt idx="13">
                  <c:v>409</c:v>
                </c:pt>
                <c:pt idx="14">
                  <c:v>398</c:v>
                </c:pt>
                <c:pt idx="15">
                  <c:v>383</c:v>
                </c:pt>
                <c:pt idx="16">
                  <c:v>389</c:v>
                </c:pt>
                <c:pt idx="17">
                  <c:v>399</c:v>
                </c:pt>
                <c:pt idx="18">
                  <c:v>389</c:v>
                </c:pt>
                <c:pt idx="19">
                  <c:v>319</c:v>
                </c:pt>
                <c:pt idx="20">
                  <c:v>406</c:v>
                </c:pt>
                <c:pt idx="21">
                  <c:v>431</c:v>
                </c:pt>
                <c:pt idx="22">
                  <c:v>420</c:v>
                </c:pt>
                <c:pt idx="23">
                  <c:v>389</c:v>
                </c:pt>
                <c:pt idx="24">
                  <c:v>174</c:v>
                </c:pt>
                <c:pt idx="25">
                  <c:v>352</c:v>
                </c:pt>
                <c:pt idx="26">
                  <c:v>218</c:v>
                </c:pt>
                <c:pt idx="27">
                  <c:v>389</c:v>
                </c:pt>
                <c:pt idx="28">
                  <c:v>389</c:v>
                </c:pt>
                <c:pt idx="29">
                  <c:v>455</c:v>
                </c:pt>
                <c:pt idx="30">
                  <c:v>355</c:v>
                </c:pt>
                <c:pt idx="31">
                  <c:v>459</c:v>
                </c:pt>
                <c:pt idx="32">
                  <c:v>402</c:v>
                </c:pt>
                <c:pt idx="33">
                  <c:v>480</c:v>
                </c:pt>
                <c:pt idx="3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C-4A20-8E1B-881EA74E36E5}"/>
            </c:ext>
          </c:extLst>
        </c:ser>
        <c:ser>
          <c:idx val="1"/>
          <c:order val="1"/>
          <c:tx>
            <c:v>Forecast</c:v>
          </c:tx>
          <c:val>
            <c:numRef>
              <c:f>'New Exponential Smoothing '!$D$2:$D$36</c:f>
              <c:numCache>
                <c:formatCode>General</c:formatCode>
                <c:ptCount val="35"/>
                <c:pt idx="0">
                  <c:v>#N/A</c:v>
                </c:pt>
                <c:pt idx="1">
                  <c:v>403</c:v>
                </c:pt>
                <c:pt idx="2">
                  <c:v>408.00000000000006</c:v>
                </c:pt>
                <c:pt idx="3">
                  <c:v>408.40000000000009</c:v>
                </c:pt>
                <c:pt idx="4">
                  <c:v>404.92000000000007</c:v>
                </c:pt>
                <c:pt idx="5">
                  <c:v>405.53600000000012</c:v>
                </c:pt>
                <c:pt idx="6">
                  <c:v>370.42880000000014</c:v>
                </c:pt>
                <c:pt idx="7">
                  <c:v>380.94304000000017</c:v>
                </c:pt>
                <c:pt idx="8">
                  <c:v>384.55443200000013</c:v>
                </c:pt>
                <c:pt idx="9">
                  <c:v>389.24354560000017</c:v>
                </c:pt>
                <c:pt idx="10">
                  <c:v>389.19483648000016</c:v>
                </c:pt>
                <c:pt idx="11">
                  <c:v>402.35586918400014</c:v>
                </c:pt>
                <c:pt idx="12">
                  <c:v>400.88469534720014</c:v>
                </c:pt>
                <c:pt idx="13">
                  <c:v>381.70775627776015</c:v>
                </c:pt>
                <c:pt idx="14">
                  <c:v>387.16620502220815</c:v>
                </c:pt>
                <c:pt idx="15">
                  <c:v>389.33296401776659</c:v>
                </c:pt>
                <c:pt idx="16">
                  <c:v>388.06637121421329</c:v>
                </c:pt>
                <c:pt idx="17">
                  <c:v>388.25309697137067</c:v>
                </c:pt>
                <c:pt idx="18">
                  <c:v>390.40247757709659</c:v>
                </c:pt>
                <c:pt idx="19">
                  <c:v>390.12198206167733</c:v>
                </c:pt>
                <c:pt idx="20">
                  <c:v>375.89758564934192</c:v>
                </c:pt>
                <c:pt idx="21">
                  <c:v>381.91806851947354</c:v>
                </c:pt>
                <c:pt idx="22">
                  <c:v>391.73445481557883</c:v>
                </c:pt>
                <c:pt idx="23">
                  <c:v>397.38756385246307</c:v>
                </c:pt>
                <c:pt idx="24">
                  <c:v>395.71005108197051</c:v>
                </c:pt>
                <c:pt idx="25">
                  <c:v>351.36804086557646</c:v>
                </c:pt>
                <c:pt idx="26">
                  <c:v>351.49443269246115</c:v>
                </c:pt>
                <c:pt idx="27">
                  <c:v>324.79554615396893</c:v>
                </c:pt>
                <c:pt idx="28">
                  <c:v>337.63643692317515</c:v>
                </c:pt>
                <c:pt idx="29">
                  <c:v>347.90914953854013</c:v>
                </c:pt>
                <c:pt idx="30">
                  <c:v>369.32731963083211</c:v>
                </c:pt>
                <c:pt idx="31">
                  <c:v>366.46185570466571</c:v>
                </c:pt>
                <c:pt idx="32">
                  <c:v>384.96948456373258</c:v>
                </c:pt>
                <c:pt idx="33">
                  <c:v>388.37558765098606</c:v>
                </c:pt>
                <c:pt idx="34">
                  <c:v>406.70047012078885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C-4A20-8E1B-881EA74E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91455"/>
        <c:axId val="781192287"/>
      </c:lineChart>
      <c:catAx>
        <c:axId val="78119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781192287"/>
        <c:crosses val="autoZero"/>
        <c:auto val="1"/>
        <c:lblAlgn val="ctr"/>
        <c:lblOffset val="100"/>
        <c:noMultiLvlLbl val="0"/>
      </c:catAx>
      <c:valAx>
        <c:axId val="781192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191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Analysis'!$C$2:$C$31</c:f>
              <c:numCache>
                <c:formatCode>#,##0</c:formatCode>
                <c:ptCount val="30"/>
                <c:pt idx="0">
                  <c:v>9693</c:v>
                </c:pt>
                <c:pt idx="1">
                  <c:v>9870</c:v>
                </c:pt>
                <c:pt idx="2">
                  <c:v>11596</c:v>
                </c:pt>
                <c:pt idx="3">
                  <c:v>10279</c:v>
                </c:pt>
                <c:pt idx="4">
                  <c:v>7942</c:v>
                </c:pt>
                <c:pt idx="5">
                  <c:v>21330</c:v>
                </c:pt>
                <c:pt idx="6">
                  <c:v>13731</c:v>
                </c:pt>
                <c:pt idx="7">
                  <c:v>14868</c:v>
                </c:pt>
                <c:pt idx="8">
                  <c:v>13038</c:v>
                </c:pt>
                <c:pt idx="9">
                  <c:v>8937</c:v>
                </c:pt>
                <c:pt idx="10">
                  <c:v>4117</c:v>
                </c:pt>
                <c:pt idx="11">
                  <c:v>4154</c:v>
                </c:pt>
                <c:pt idx="12">
                  <c:v>8513</c:v>
                </c:pt>
                <c:pt idx="13">
                  <c:v>8931</c:v>
                </c:pt>
                <c:pt idx="14">
                  <c:v>11982</c:v>
                </c:pt>
                <c:pt idx="15">
                  <c:v>10431</c:v>
                </c:pt>
                <c:pt idx="16">
                  <c:v>17157</c:v>
                </c:pt>
                <c:pt idx="17">
                  <c:v>11274</c:v>
                </c:pt>
                <c:pt idx="18">
                  <c:v>8937</c:v>
                </c:pt>
                <c:pt idx="19">
                  <c:v>11686</c:v>
                </c:pt>
                <c:pt idx="20">
                  <c:v>6888</c:v>
                </c:pt>
                <c:pt idx="21">
                  <c:v>12928</c:v>
                </c:pt>
                <c:pt idx="22">
                  <c:v>7507</c:v>
                </c:pt>
                <c:pt idx="23">
                  <c:v>13527</c:v>
                </c:pt>
                <c:pt idx="24">
                  <c:v>9531</c:v>
                </c:pt>
                <c:pt idx="25">
                  <c:v>22329</c:v>
                </c:pt>
                <c:pt idx="26">
                  <c:v>13065</c:v>
                </c:pt>
                <c:pt idx="27">
                  <c:v>19265</c:v>
                </c:pt>
                <c:pt idx="28">
                  <c:v>8937</c:v>
                </c:pt>
                <c:pt idx="29">
                  <c:v>4117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4-4035-B031-B2BF7C1E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64911"/>
        <c:axId val="335136207"/>
      </c:scatterChart>
      <c:valAx>
        <c:axId val="335164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35136207"/>
        <c:crosses val="autoZero"/>
        <c:crossBetween val="midCat"/>
      </c:valAx>
      <c:valAx>
        <c:axId val="335136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164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Analysis'!$D$2:$D$31</c:f>
              <c:numCache>
                <c:formatCode>General</c:formatCode>
                <c:ptCount val="30"/>
                <c:pt idx="0">
                  <c:v>4.1399999999999997</c:v>
                </c:pt>
                <c:pt idx="1">
                  <c:v>4.3899999999999997</c:v>
                </c:pt>
                <c:pt idx="2">
                  <c:v>5.34</c:v>
                </c:pt>
                <c:pt idx="3">
                  <c:v>4.83</c:v>
                </c:pt>
                <c:pt idx="4">
                  <c:v>3.32</c:v>
                </c:pt>
                <c:pt idx="5">
                  <c:v>9.1</c:v>
                </c:pt>
                <c:pt idx="6">
                  <c:v>5.74</c:v>
                </c:pt>
                <c:pt idx="7">
                  <c:v>6.53</c:v>
                </c:pt>
                <c:pt idx="8">
                  <c:v>5.52</c:v>
                </c:pt>
                <c:pt idx="9">
                  <c:v>3.88</c:v>
                </c:pt>
                <c:pt idx="10">
                  <c:v>1.72</c:v>
                </c:pt>
                <c:pt idx="11">
                  <c:v>1.74</c:v>
                </c:pt>
                <c:pt idx="12">
                  <c:v>3.56</c:v>
                </c:pt>
                <c:pt idx="13">
                  <c:v>3.73</c:v>
                </c:pt>
                <c:pt idx="14">
                  <c:v>5.7</c:v>
                </c:pt>
                <c:pt idx="15">
                  <c:v>4.47</c:v>
                </c:pt>
                <c:pt idx="16">
                  <c:v>7.49</c:v>
                </c:pt>
                <c:pt idx="17">
                  <c:v>4.71</c:v>
                </c:pt>
                <c:pt idx="18">
                  <c:v>3.88</c:v>
                </c:pt>
                <c:pt idx="19">
                  <c:v>4.8899999999999997</c:v>
                </c:pt>
                <c:pt idx="20">
                  <c:v>2.91</c:v>
                </c:pt>
                <c:pt idx="21">
                  <c:v>6.13</c:v>
                </c:pt>
                <c:pt idx="22">
                  <c:v>3.36</c:v>
                </c:pt>
                <c:pt idx="23">
                  <c:v>6.26</c:v>
                </c:pt>
                <c:pt idx="24">
                  <c:v>4.01</c:v>
                </c:pt>
                <c:pt idx="25">
                  <c:v>9.34</c:v>
                </c:pt>
                <c:pt idx="26">
                  <c:v>5.49</c:v>
                </c:pt>
                <c:pt idx="27">
                  <c:v>8.08</c:v>
                </c:pt>
                <c:pt idx="28">
                  <c:v>3.88</c:v>
                </c:pt>
                <c:pt idx="29">
                  <c:v>1.72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E-4A2C-80C3-DD1405E4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5999"/>
        <c:axId val="374694735"/>
      </c:scatterChart>
      <c:valAx>
        <c:axId val="37468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694735"/>
        <c:crosses val="autoZero"/>
        <c:crossBetween val="midCat"/>
      </c:valAx>
      <c:valAx>
        <c:axId val="37469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685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Analysis'!$E$2:$E$31</c:f>
              <c:numCache>
                <c:formatCode>General</c:formatCode>
                <c:ptCount val="30"/>
                <c:pt idx="0">
                  <c:v>634</c:v>
                </c:pt>
                <c:pt idx="1">
                  <c:v>691</c:v>
                </c:pt>
                <c:pt idx="2">
                  <c:v>686</c:v>
                </c:pt>
                <c:pt idx="3">
                  <c:v>725</c:v>
                </c:pt>
                <c:pt idx="4">
                  <c:v>755</c:v>
                </c:pt>
                <c:pt idx="5">
                  <c:v>432</c:v>
                </c:pt>
                <c:pt idx="6">
                  <c:v>720</c:v>
                </c:pt>
                <c:pt idx="7">
                  <c:v>587</c:v>
                </c:pt>
                <c:pt idx="8">
                  <c:v>660</c:v>
                </c:pt>
                <c:pt idx="9">
                  <c:v>722</c:v>
                </c:pt>
                <c:pt idx="10">
                  <c:v>748</c:v>
                </c:pt>
                <c:pt idx="11">
                  <c:v>639</c:v>
                </c:pt>
                <c:pt idx="12">
                  <c:v>639</c:v>
                </c:pt>
                <c:pt idx="13">
                  <c:v>693</c:v>
                </c:pt>
                <c:pt idx="14">
                  <c:v>690</c:v>
                </c:pt>
                <c:pt idx="15">
                  <c:v>717</c:v>
                </c:pt>
                <c:pt idx="16">
                  <c:v>641</c:v>
                </c:pt>
                <c:pt idx="17">
                  <c:v>663</c:v>
                </c:pt>
                <c:pt idx="18">
                  <c:v>722</c:v>
                </c:pt>
                <c:pt idx="19">
                  <c:v>658</c:v>
                </c:pt>
                <c:pt idx="20">
                  <c:v>761</c:v>
                </c:pt>
                <c:pt idx="21">
                  <c:v>693</c:v>
                </c:pt>
                <c:pt idx="22">
                  <c:v>672</c:v>
                </c:pt>
                <c:pt idx="23">
                  <c:v>667</c:v>
                </c:pt>
                <c:pt idx="24">
                  <c:v>593</c:v>
                </c:pt>
                <c:pt idx="25">
                  <c:v>616</c:v>
                </c:pt>
                <c:pt idx="26">
                  <c:v>618</c:v>
                </c:pt>
                <c:pt idx="27">
                  <c:v>713</c:v>
                </c:pt>
                <c:pt idx="28">
                  <c:v>722</c:v>
                </c:pt>
                <c:pt idx="29">
                  <c:v>748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D-49D9-9EEB-33953D2D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13455"/>
        <c:axId val="347313871"/>
      </c:scatterChart>
      <c:valAx>
        <c:axId val="34731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313871"/>
        <c:crosses val="autoZero"/>
        <c:crossBetween val="midCat"/>
      </c:valAx>
      <c:valAx>
        <c:axId val="347313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313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Analysis'!$F$2:$F$31</c:f>
              <c:numCache>
                <c:formatCode>General</c:formatCode>
                <c:ptCount val="30"/>
                <c:pt idx="0">
                  <c:v>261</c:v>
                </c:pt>
                <c:pt idx="1">
                  <c:v>244</c:v>
                </c:pt>
                <c:pt idx="2">
                  <c:v>228</c:v>
                </c:pt>
                <c:pt idx="3">
                  <c:v>206</c:v>
                </c:pt>
                <c:pt idx="4">
                  <c:v>197</c:v>
                </c:pt>
                <c:pt idx="5">
                  <c:v>366</c:v>
                </c:pt>
                <c:pt idx="6">
                  <c:v>329</c:v>
                </c:pt>
                <c:pt idx="7">
                  <c:v>309</c:v>
                </c:pt>
                <c:pt idx="8">
                  <c:v>272</c:v>
                </c:pt>
                <c:pt idx="9">
                  <c:v>209</c:v>
                </c:pt>
                <c:pt idx="10">
                  <c:v>237</c:v>
                </c:pt>
                <c:pt idx="11">
                  <c:v>291</c:v>
                </c:pt>
                <c:pt idx="12">
                  <c:v>296</c:v>
                </c:pt>
                <c:pt idx="13">
                  <c:v>369</c:v>
                </c:pt>
                <c:pt idx="14">
                  <c:v>225</c:v>
                </c:pt>
                <c:pt idx="15">
                  <c:v>219</c:v>
                </c:pt>
                <c:pt idx="16">
                  <c:v>249</c:v>
                </c:pt>
                <c:pt idx="17">
                  <c:v>239</c:v>
                </c:pt>
                <c:pt idx="18">
                  <c:v>209</c:v>
                </c:pt>
                <c:pt idx="19">
                  <c:v>334</c:v>
                </c:pt>
                <c:pt idx="20">
                  <c:v>305</c:v>
                </c:pt>
                <c:pt idx="21">
                  <c:v>226</c:v>
                </c:pt>
                <c:pt idx="22">
                  <c:v>249</c:v>
                </c:pt>
                <c:pt idx="23">
                  <c:v>244</c:v>
                </c:pt>
                <c:pt idx="24">
                  <c:v>348</c:v>
                </c:pt>
                <c:pt idx="25">
                  <c:v>442</c:v>
                </c:pt>
                <c:pt idx="26">
                  <c:v>386</c:v>
                </c:pt>
                <c:pt idx="27">
                  <c:v>361</c:v>
                </c:pt>
                <c:pt idx="28">
                  <c:v>209</c:v>
                </c:pt>
                <c:pt idx="29">
                  <c:v>237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1-40D8-8027-47076226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19999"/>
        <c:axId val="83724575"/>
      </c:scatterChart>
      <c:valAx>
        <c:axId val="8371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24575"/>
        <c:crosses val="autoZero"/>
        <c:crossBetween val="midCat"/>
      </c:valAx>
      <c:valAx>
        <c:axId val="83724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19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Analysis'!$G$2:$G$31</c:f>
              <c:numCache>
                <c:formatCode>General</c:formatCode>
                <c:ptCount val="30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26</c:v>
                </c:pt>
                <c:pt idx="5">
                  <c:v>112</c:v>
                </c:pt>
                <c:pt idx="6">
                  <c:v>81</c:v>
                </c:pt>
                <c:pt idx="7">
                  <c:v>23</c:v>
                </c:pt>
                <c:pt idx="8">
                  <c:v>35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48</c:v>
                </c:pt>
                <c:pt idx="13">
                  <c:v>33</c:v>
                </c:pt>
                <c:pt idx="14">
                  <c:v>11</c:v>
                </c:pt>
                <c:pt idx="15">
                  <c:v>26</c:v>
                </c:pt>
                <c:pt idx="16">
                  <c:v>39</c:v>
                </c:pt>
                <c:pt idx="17">
                  <c:v>58</c:v>
                </c:pt>
                <c:pt idx="18">
                  <c:v>6</c:v>
                </c:pt>
                <c:pt idx="19">
                  <c:v>46</c:v>
                </c:pt>
                <c:pt idx="20">
                  <c:v>0</c:v>
                </c:pt>
                <c:pt idx="21">
                  <c:v>23</c:v>
                </c:pt>
                <c:pt idx="22">
                  <c:v>6</c:v>
                </c:pt>
                <c:pt idx="23">
                  <c:v>12</c:v>
                </c:pt>
                <c:pt idx="24">
                  <c:v>29</c:v>
                </c:pt>
                <c:pt idx="25">
                  <c:v>74</c:v>
                </c:pt>
                <c:pt idx="26">
                  <c:v>25</c:v>
                </c:pt>
                <c:pt idx="27">
                  <c:v>89</c:v>
                </c:pt>
                <c:pt idx="28">
                  <c:v>6</c:v>
                </c:pt>
                <c:pt idx="29">
                  <c:v>0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B-463F-BDFD-6E7ED210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5151"/>
        <c:axId val="374685999"/>
      </c:scatterChart>
      <c:valAx>
        <c:axId val="37469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685999"/>
        <c:crosses val="autoZero"/>
        <c:crossBetween val="midCat"/>
      </c:valAx>
      <c:valAx>
        <c:axId val="37468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69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Analysis'!$H$2:$H$31</c:f>
              <c:numCache>
                <c:formatCode>General</c:formatCode>
                <c:ptCount val="30"/>
                <c:pt idx="0">
                  <c:v>20</c:v>
                </c:pt>
                <c:pt idx="1">
                  <c:v>29</c:v>
                </c:pt>
                <c:pt idx="2">
                  <c:v>33</c:v>
                </c:pt>
                <c:pt idx="3">
                  <c:v>44</c:v>
                </c:pt>
                <c:pt idx="4">
                  <c:v>16</c:v>
                </c:pt>
                <c:pt idx="5">
                  <c:v>55</c:v>
                </c:pt>
                <c:pt idx="6">
                  <c:v>36</c:v>
                </c:pt>
                <c:pt idx="7">
                  <c:v>46</c:v>
                </c:pt>
                <c:pt idx="8">
                  <c:v>39</c:v>
                </c:pt>
                <c:pt idx="9">
                  <c:v>33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43</c:v>
                </c:pt>
                <c:pt idx="15">
                  <c:v>29</c:v>
                </c:pt>
                <c:pt idx="16">
                  <c:v>71</c:v>
                </c:pt>
                <c:pt idx="17">
                  <c:v>28</c:v>
                </c:pt>
                <c:pt idx="18">
                  <c:v>33</c:v>
                </c:pt>
                <c:pt idx="19">
                  <c:v>26</c:v>
                </c:pt>
                <c:pt idx="20">
                  <c:v>0</c:v>
                </c:pt>
                <c:pt idx="21">
                  <c:v>41</c:v>
                </c:pt>
                <c:pt idx="22">
                  <c:v>15</c:v>
                </c:pt>
                <c:pt idx="23">
                  <c:v>46</c:v>
                </c:pt>
                <c:pt idx="24">
                  <c:v>19</c:v>
                </c:pt>
                <c:pt idx="25">
                  <c:v>87</c:v>
                </c:pt>
                <c:pt idx="26">
                  <c:v>11</c:v>
                </c:pt>
                <c:pt idx="27">
                  <c:v>32</c:v>
                </c:pt>
                <c:pt idx="28">
                  <c:v>33</c:v>
                </c:pt>
                <c:pt idx="29">
                  <c:v>0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B-409D-B144-AC76CE0CE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26767"/>
        <c:axId val="347313455"/>
      </c:scatterChart>
      <c:valAx>
        <c:axId val="34732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313455"/>
        <c:crosses val="autoZero"/>
        <c:crossBetween val="midCat"/>
      </c:valAx>
      <c:valAx>
        <c:axId val="34731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32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Analysis'!$I$2:$I$31</c:f>
              <c:numCache>
                <c:formatCode>#,##0</c:formatCode>
                <c:ptCount val="30"/>
                <c:pt idx="0" formatCode="General">
                  <c:v>984</c:v>
                </c:pt>
                <c:pt idx="1">
                  <c:v>1044</c:v>
                </c:pt>
                <c:pt idx="2">
                  <c:v>1023</c:v>
                </c:pt>
                <c:pt idx="3" formatCode="General">
                  <c:v>980</c:v>
                </c:pt>
                <c:pt idx="4" formatCode="General">
                  <c:v>833</c:v>
                </c:pt>
                <c:pt idx="5">
                  <c:v>2107</c:v>
                </c:pt>
                <c:pt idx="6">
                  <c:v>1708</c:v>
                </c:pt>
                <c:pt idx="7">
                  <c:v>1389</c:v>
                </c:pt>
                <c:pt idx="8">
                  <c:v>1235</c:v>
                </c:pt>
                <c:pt idx="9" formatCode="General">
                  <c:v>859</c:v>
                </c:pt>
                <c:pt idx="10" formatCode="General">
                  <c:v>710</c:v>
                </c:pt>
                <c:pt idx="11" formatCode="General">
                  <c:v>883</c:v>
                </c:pt>
                <c:pt idx="12">
                  <c:v>1192</c:v>
                </c:pt>
                <c:pt idx="13">
                  <c:v>1363</c:v>
                </c:pt>
                <c:pt idx="14">
                  <c:v>1127</c:v>
                </c:pt>
                <c:pt idx="15">
                  <c:v>1021</c:v>
                </c:pt>
                <c:pt idx="16">
                  <c:v>1441</c:v>
                </c:pt>
                <c:pt idx="17">
                  <c:v>1113</c:v>
                </c:pt>
                <c:pt idx="18" formatCode="General">
                  <c:v>859</c:v>
                </c:pt>
                <c:pt idx="19">
                  <c:v>1423</c:v>
                </c:pt>
                <c:pt idx="20" formatCode="General">
                  <c:v>948</c:v>
                </c:pt>
                <c:pt idx="21">
                  <c:v>1140</c:v>
                </c:pt>
                <c:pt idx="22" formatCode="General">
                  <c:v>890</c:v>
                </c:pt>
                <c:pt idx="23">
                  <c:v>1171</c:v>
                </c:pt>
                <c:pt idx="24">
                  <c:v>1392</c:v>
                </c:pt>
                <c:pt idx="25">
                  <c:v>2344</c:v>
                </c:pt>
                <c:pt idx="26">
                  <c:v>1440</c:v>
                </c:pt>
                <c:pt idx="27">
                  <c:v>1738</c:v>
                </c:pt>
                <c:pt idx="28" formatCode="General">
                  <c:v>859</c:v>
                </c:pt>
                <c:pt idx="29" formatCode="General">
                  <c:v>710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1-4322-808F-559B0942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5151"/>
        <c:axId val="347326767"/>
      </c:scatterChart>
      <c:valAx>
        <c:axId val="37469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326767"/>
        <c:crosses val="autoZero"/>
        <c:crossBetween val="midCat"/>
      </c:valAx>
      <c:valAx>
        <c:axId val="347326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69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Analysis'!$J$2:$J$31</c:f>
              <c:numCache>
                <c:formatCode>General</c:formatCode>
                <c:ptCount val="30"/>
                <c:pt idx="0">
                  <c:v>469</c:v>
                </c:pt>
                <c:pt idx="1">
                  <c:v>482</c:v>
                </c:pt>
                <c:pt idx="2">
                  <c:v>456</c:v>
                </c:pt>
                <c:pt idx="3">
                  <c:v>446</c:v>
                </c:pt>
                <c:pt idx="4">
                  <c:v>475</c:v>
                </c:pt>
                <c:pt idx="5">
                  <c:v>274</c:v>
                </c:pt>
                <c:pt idx="6">
                  <c:v>475</c:v>
                </c:pt>
                <c:pt idx="7">
                  <c:v>434</c:v>
                </c:pt>
                <c:pt idx="8">
                  <c:v>470</c:v>
                </c:pt>
                <c:pt idx="9">
                  <c:v>455</c:v>
                </c:pt>
                <c:pt idx="10">
                  <c:v>510</c:v>
                </c:pt>
                <c:pt idx="11">
                  <c:v>449</c:v>
                </c:pt>
                <c:pt idx="12">
                  <c:v>345</c:v>
                </c:pt>
                <c:pt idx="13">
                  <c:v>471</c:v>
                </c:pt>
                <c:pt idx="14">
                  <c:v>449</c:v>
                </c:pt>
                <c:pt idx="15">
                  <c:v>440</c:v>
                </c:pt>
                <c:pt idx="16">
                  <c:v>452</c:v>
                </c:pt>
                <c:pt idx="17">
                  <c:v>451</c:v>
                </c:pt>
                <c:pt idx="18">
                  <c:v>455</c:v>
                </c:pt>
                <c:pt idx="19">
                  <c:v>374</c:v>
                </c:pt>
                <c:pt idx="20">
                  <c:v>457</c:v>
                </c:pt>
                <c:pt idx="21">
                  <c:v>498</c:v>
                </c:pt>
                <c:pt idx="22">
                  <c:v>471</c:v>
                </c:pt>
                <c:pt idx="23">
                  <c:v>451</c:v>
                </c:pt>
                <c:pt idx="24">
                  <c:v>221</c:v>
                </c:pt>
                <c:pt idx="25">
                  <c:v>400</c:v>
                </c:pt>
                <c:pt idx="26">
                  <c:v>245</c:v>
                </c:pt>
                <c:pt idx="27">
                  <c:v>402</c:v>
                </c:pt>
                <c:pt idx="28">
                  <c:v>455</c:v>
                </c:pt>
                <c:pt idx="29">
                  <c:v>510</c:v>
                </c:pt>
              </c:numCache>
            </c:numRef>
          </c:xVal>
          <c:yVal>
            <c:numRef>
              <c:f>'Regression Analysis'!$O$34:$O$63</c:f>
              <c:numCache>
                <c:formatCode>General</c:formatCode>
                <c:ptCount val="30"/>
                <c:pt idx="0">
                  <c:v>-2.9707033309500162</c:v>
                </c:pt>
                <c:pt idx="1">
                  <c:v>0.91872511129326995</c:v>
                </c:pt>
                <c:pt idx="2">
                  <c:v>7.7018594515935774</c:v>
                </c:pt>
                <c:pt idx="3">
                  <c:v>3.66748175193419</c:v>
                </c:pt>
                <c:pt idx="4">
                  <c:v>-3.2252959887926522</c:v>
                </c:pt>
                <c:pt idx="5">
                  <c:v>-1.0993999445608438</c:v>
                </c:pt>
                <c:pt idx="6">
                  <c:v>1.3210093454862886</c:v>
                </c:pt>
                <c:pt idx="7">
                  <c:v>14.640901241704455</c:v>
                </c:pt>
                <c:pt idx="8">
                  <c:v>-7.6200811327310021</c:v>
                </c:pt>
                <c:pt idx="9">
                  <c:v>-2.9479720918943144</c:v>
                </c:pt>
                <c:pt idx="10">
                  <c:v>5.5454396772234986</c:v>
                </c:pt>
                <c:pt idx="11">
                  <c:v>-2.8298245772987229E-2</c:v>
                </c:pt>
                <c:pt idx="12">
                  <c:v>4.0499902218536477</c:v>
                </c:pt>
                <c:pt idx="13">
                  <c:v>-7.5516283936646573</c:v>
                </c:pt>
                <c:pt idx="14">
                  <c:v>8.9865493624030819</c:v>
                </c:pt>
                <c:pt idx="15">
                  <c:v>4.5777988539336434</c:v>
                </c:pt>
                <c:pt idx="16">
                  <c:v>-2.982246713578661</c:v>
                </c:pt>
                <c:pt idx="17">
                  <c:v>-1.0613738600183069</c:v>
                </c:pt>
                <c:pt idx="18">
                  <c:v>-2.9479720918943144</c:v>
                </c:pt>
                <c:pt idx="19">
                  <c:v>-13.993606166127165</c:v>
                </c:pt>
                <c:pt idx="20">
                  <c:v>-1.311030234271243</c:v>
                </c:pt>
                <c:pt idx="21">
                  <c:v>-12.582554613064303</c:v>
                </c:pt>
                <c:pt idx="22">
                  <c:v>6.6684678871852157</c:v>
                </c:pt>
                <c:pt idx="23">
                  <c:v>-10.838739328451766</c:v>
                </c:pt>
                <c:pt idx="24">
                  <c:v>3.005588925216415</c:v>
                </c:pt>
                <c:pt idx="25">
                  <c:v>3.1045761795729732</c:v>
                </c:pt>
                <c:pt idx="26">
                  <c:v>-4.6787989169749551</c:v>
                </c:pt>
                <c:pt idx="27">
                  <c:v>9.0538454580186567</c:v>
                </c:pt>
                <c:pt idx="28">
                  <c:v>-2.9479720918943144</c:v>
                </c:pt>
                <c:pt idx="29">
                  <c:v>5.5454396772234986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1-49C6-A442-4DFA0C02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19999"/>
        <c:axId val="193473135"/>
      </c:scatterChart>
      <c:valAx>
        <c:axId val="8371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73135"/>
        <c:crosses val="autoZero"/>
        <c:crossBetween val="midCat"/>
      </c:valAx>
      <c:valAx>
        <c:axId val="193473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19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1</xdr:row>
      <xdr:rowOff>152400</xdr:rowOff>
    </xdr:from>
    <xdr:to>
      <xdr:col>27</xdr:col>
      <xdr:colOff>238125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1B8ED-D7CA-4468-85C6-2CB3C522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3</xdr:row>
      <xdr:rowOff>152400</xdr:rowOff>
    </xdr:from>
    <xdr:to>
      <xdr:col>28</xdr:col>
      <xdr:colOff>238125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4AA-0243-494D-A5D6-D99C87516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238125</xdr:colOff>
      <xdr:row>5</xdr:row>
      <xdr:rowOff>152400</xdr:rowOff>
    </xdr:from>
    <xdr:to>
      <xdr:col>29</xdr:col>
      <xdr:colOff>238125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1A2BC-6A37-4A4B-BB9C-97493A564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7</xdr:row>
      <xdr:rowOff>152400</xdr:rowOff>
    </xdr:from>
    <xdr:to>
      <xdr:col>30</xdr:col>
      <xdr:colOff>238125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DE4EC-A3CD-4619-837B-47AAABFE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238125</xdr:colOff>
      <xdr:row>9</xdr:row>
      <xdr:rowOff>152400</xdr:rowOff>
    </xdr:from>
    <xdr:to>
      <xdr:col>31</xdr:col>
      <xdr:colOff>238125</xdr:colOff>
      <xdr:row>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2997E-080B-441C-9809-B398FF88C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238125</xdr:colOff>
      <xdr:row>11</xdr:row>
      <xdr:rowOff>152400</xdr:rowOff>
    </xdr:from>
    <xdr:to>
      <xdr:col>32</xdr:col>
      <xdr:colOff>238125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2DA0E0-B1ED-4D83-9AC7-BE175C905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238125</xdr:colOff>
      <xdr:row>13</xdr:row>
      <xdr:rowOff>152400</xdr:rowOff>
    </xdr:from>
    <xdr:to>
      <xdr:col>33</xdr:col>
      <xdr:colOff>238125</xdr:colOff>
      <xdr:row>23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B7E1D6-C1B1-4B4E-8012-802B57862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238125</xdr:colOff>
      <xdr:row>15</xdr:row>
      <xdr:rowOff>152400</xdr:rowOff>
    </xdr:from>
    <xdr:to>
      <xdr:col>34</xdr:col>
      <xdr:colOff>238125</xdr:colOff>
      <xdr:row>25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A6B62D-905D-428A-8B61-27C665B33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238125</xdr:colOff>
      <xdr:row>17</xdr:row>
      <xdr:rowOff>152400</xdr:rowOff>
    </xdr:from>
    <xdr:to>
      <xdr:col>35</xdr:col>
      <xdr:colOff>238125</xdr:colOff>
      <xdr:row>27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99DC87-85A6-48FB-8D97-23B7979C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152399</xdr:colOff>
      <xdr:row>35</xdr:row>
      <xdr:rowOff>47624</xdr:rowOff>
    </xdr:from>
    <xdr:to>
      <xdr:col>13</xdr:col>
      <xdr:colOff>447674</xdr:colOff>
      <xdr:row>49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851CE-7332-48C6-A9BE-3E482097A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1</xdr:row>
      <xdr:rowOff>38099</xdr:rowOff>
    </xdr:from>
    <xdr:to>
      <xdr:col>15</xdr:col>
      <xdr:colOff>577850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E4F4E-127C-42DA-BCFE-521A1717A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593725</xdr:colOff>
      <xdr:row>21</xdr:row>
      <xdr:rowOff>50800</xdr:rowOff>
    </xdr:from>
    <xdr:to>
      <xdr:col>16</xdr:col>
      <xdr:colOff>314325</xdr:colOff>
      <xdr:row>37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3E171-9D51-4A1F-9847-0D8A6ECCD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477837</xdr:colOff>
      <xdr:row>2</xdr:row>
      <xdr:rowOff>161925</xdr:rowOff>
    </xdr:from>
    <xdr:to>
      <xdr:col>8</xdr:col>
      <xdr:colOff>787400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BF62F-F488-4BE3-81C9-021CD4A5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332153</xdr:colOff>
      <xdr:row>0</xdr:row>
      <xdr:rowOff>114542</xdr:rowOff>
    </xdr:from>
    <xdr:to>
      <xdr:col>14</xdr:col>
      <xdr:colOff>505557</xdr:colOff>
      <xdr:row>19</xdr:row>
      <xdr:rowOff>14653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3CB80-4781-4DB3-B64D-C2CBC3797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1</xdr:row>
      <xdr:rowOff>0</xdr:rowOff>
    </xdr:from>
    <xdr:to>
      <xdr:col>16</xdr:col>
      <xdr:colOff>333375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2242D-0E6D-4537-B5D7-71A9B4D1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19</xdr:row>
      <xdr:rowOff>76199</xdr:rowOff>
    </xdr:from>
    <xdr:to>
      <xdr:col>16</xdr:col>
      <xdr:colOff>381001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9796E-AD56-4E4C-A3C7-EA755790C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5"/>
  <sheetViews>
    <sheetView topLeftCell="F1" workbookViewId="0">
      <selection activeCell="P11" sqref="P11"/>
    </sheetView>
  </sheetViews>
  <sheetFormatPr defaultColWidth="14.40625" defaultRowHeight="15.75" customHeight="1" x14ac:dyDescent="0.6"/>
  <cols>
    <col min="2" max="2" width="19.54296875" customWidth="1"/>
    <col min="5" max="5" width="17" customWidth="1"/>
    <col min="6" max="6" width="20.86328125" customWidth="1"/>
    <col min="7" max="7" width="18.6796875" customWidth="1"/>
    <col min="12" max="12" width="20.86328125" customWidth="1"/>
    <col min="14" max="14" width="18" customWidth="1"/>
    <col min="15" max="15" width="17.86328125" customWidth="1"/>
    <col min="16" max="16" width="18.26953125" customWidth="1"/>
  </cols>
  <sheetData>
    <row r="1" spans="1:16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6">
      <c r="A2" s="2">
        <v>44301</v>
      </c>
      <c r="B2" s="3">
        <v>2128</v>
      </c>
      <c r="C2" s="3">
        <v>9693</v>
      </c>
      <c r="D2" s="1">
        <v>4.1399999999999997</v>
      </c>
      <c r="E2" s="1">
        <v>634</v>
      </c>
      <c r="F2" s="1">
        <v>261</v>
      </c>
      <c r="G2" s="1">
        <v>3</v>
      </c>
      <c r="H2" s="1">
        <v>20</v>
      </c>
      <c r="I2" s="1">
        <v>984</v>
      </c>
      <c r="J2" s="1">
        <v>403</v>
      </c>
      <c r="K2" s="1">
        <v>66</v>
      </c>
      <c r="L2" s="1">
        <v>23</v>
      </c>
      <c r="M2" s="1">
        <v>469</v>
      </c>
      <c r="N2" s="1">
        <v>55</v>
      </c>
      <c r="O2" s="1">
        <v>303</v>
      </c>
      <c r="P2" s="1">
        <v>45</v>
      </c>
    </row>
    <row r="3" spans="1:16" ht="15.75" customHeight="1" x14ac:dyDescent="0.6">
      <c r="A3" s="2">
        <v>44302</v>
      </c>
      <c r="B3" s="3">
        <v>2229</v>
      </c>
      <c r="C3" s="3">
        <v>9870</v>
      </c>
      <c r="D3" s="1">
        <v>4.3899999999999997</v>
      </c>
      <c r="E3" s="1">
        <v>691</v>
      </c>
      <c r="F3" s="1">
        <v>244</v>
      </c>
      <c r="G3" s="1">
        <v>7</v>
      </c>
      <c r="H3" s="1">
        <v>29</v>
      </c>
      <c r="I3" s="3">
        <v>1044</v>
      </c>
      <c r="J3" s="1">
        <v>428</v>
      </c>
      <c r="K3" s="1">
        <v>54</v>
      </c>
      <c r="L3" s="1">
        <v>33</v>
      </c>
      <c r="M3" s="1">
        <v>482</v>
      </c>
      <c r="N3" s="1">
        <v>89</v>
      </c>
      <c r="O3" s="1">
        <v>256</v>
      </c>
      <c r="P3" s="1">
        <v>83</v>
      </c>
    </row>
    <row r="4" spans="1:16" ht="15.75" customHeight="1" x14ac:dyDescent="0.6">
      <c r="A4" s="2">
        <v>44303</v>
      </c>
      <c r="B4" s="3">
        <v>2177</v>
      </c>
      <c r="C4" s="3">
        <v>11596</v>
      </c>
      <c r="D4" s="1">
        <v>5.34</v>
      </c>
      <c r="E4" s="1">
        <v>686</v>
      </c>
      <c r="F4" s="1">
        <v>228</v>
      </c>
      <c r="G4" s="1">
        <v>11</v>
      </c>
      <c r="H4" s="1">
        <v>33</v>
      </c>
      <c r="I4" s="3">
        <v>1023</v>
      </c>
      <c r="J4" s="1">
        <v>410</v>
      </c>
      <c r="K4" s="1">
        <v>46</v>
      </c>
      <c r="L4" s="1">
        <v>25</v>
      </c>
      <c r="M4" s="1">
        <v>456</v>
      </c>
      <c r="N4" s="1">
        <v>85</v>
      </c>
      <c r="O4" s="1">
        <v>223</v>
      </c>
      <c r="P4" s="1">
        <v>102</v>
      </c>
    </row>
    <row r="5" spans="1:16" ht="15.75" customHeight="1" x14ac:dyDescent="0.6">
      <c r="A5" s="2">
        <v>44304</v>
      </c>
      <c r="B5" s="3">
        <v>2128</v>
      </c>
      <c r="C5" s="3">
        <v>10279</v>
      </c>
      <c r="D5" s="1">
        <v>4.83</v>
      </c>
      <c r="E5" s="1">
        <v>725</v>
      </c>
      <c r="F5" s="1">
        <v>206</v>
      </c>
      <c r="G5" s="1">
        <v>9</v>
      </c>
      <c r="H5" s="1">
        <v>44</v>
      </c>
      <c r="I5" s="1">
        <v>980</v>
      </c>
      <c r="J5" s="1">
        <v>391</v>
      </c>
      <c r="K5" s="1">
        <v>55</v>
      </c>
      <c r="L5" s="1">
        <v>24</v>
      </c>
      <c r="M5" s="1">
        <v>446</v>
      </c>
      <c r="N5" s="1">
        <v>58</v>
      </c>
      <c r="O5" s="1">
        <v>234</v>
      </c>
      <c r="P5" s="1">
        <v>99</v>
      </c>
    </row>
    <row r="6" spans="1:16" ht="15.75" customHeight="1" x14ac:dyDescent="0.6">
      <c r="A6" s="2">
        <v>44305</v>
      </c>
      <c r="B6" s="3">
        <v>2006</v>
      </c>
      <c r="C6" s="3">
        <v>7942</v>
      </c>
      <c r="D6" s="1">
        <v>3.32</v>
      </c>
      <c r="E6" s="1">
        <v>755</v>
      </c>
      <c r="F6" s="1">
        <v>197</v>
      </c>
      <c r="G6" s="1">
        <v>26</v>
      </c>
      <c r="H6" s="1">
        <v>16</v>
      </c>
      <c r="I6" s="1">
        <v>833</v>
      </c>
      <c r="J6" s="1">
        <v>408</v>
      </c>
      <c r="K6" s="1">
        <v>67</v>
      </c>
      <c r="L6" s="1">
        <v>26</v>
      </c>
      <c r="M6" s="1">
        <v>475</v>
      </c>
      <c r="N6" s="1">
        <v>71</v>
      </c>
      <c r="O6" s="1">
        <v>263</v>
      </c>
      <c r="P6" s="1">
        <v>74</v>
      </c>
    </row>
    <row r="7" spans="1:16" ht="15.75" customHeight="1" x14ac:dyDescent="0.6">
      <c r="A7" s="2">
        <v>44306</v>
      </c>
      <c r="B7" s="3">
        <v>3019</v>
      </c>
      <c r="C7" s="3">
        <v>21330</v>
      </c>
      <c r="D7" s="1">
        <v>9.1</v>
      </c>
      <c r="E7" s="1">
        <v>432</v>
      </c>
      <c r="F7" s="1">
        <v>366</v>
      </c>
      <c r="G7" s="1">
        <v>112</v>
      </c>
      <c r="H7" s="1">
        <v>55</v>
      </c>
      <c r="I7" s="3">
        <v>2107</v>
      </c>
      <c r="J7" s="1">
        <v>230</v>
      </c>
      <c r="K7" s="1">
        <v>44</v>
      </c>
      <c r="L7" s="1">
        <v>13</v>
      </c>
      <c r="M7" s="1">
        <v>274</v>
      </c>
      <c r="N7" s="1">
        <v>0</v>
      </c>
      <c r="O7" s="1">
        <v>122</v>
      </c>
      <c r="P7" s="1">
        <v>44</v>
      </c>
    </row>
    <row r="8" spans="1:16" ht="15.75" customHeight="1" x14ac:dyDescent="0.6">
      <c r="A8" s="2">
        <v>44307</v>
      </c>
      <c r="B8" s="3">
        <v>2700</v>
      </c>
      <c r="C8" s="3">
        <v>13731</v>
      </c>
      <c r="D8" s="1">
        <v>5.74</v>
      </c>
      <c r="E8" s="1">
        <v>720</v>
      </c>
      <c r="F8" s="1">
        <v>329</v>
      </c>
      <c r="G8" s="1">
        <v>81</v>
      </c>
      <c r="H8" s="1">
        <v>36</v>
      </c>
      <c r="I8" s="3">
        <v>1708</v>
      </c>
      <c r="J8" s="1">
        <v>423</v>
      </c>
      <c r="K8" s="1">
        <v>52</v>
      </c>
      <c r="L8" s="1">
        <v>25</v>
      </c>
      <c r="M8" s="1">
        <v>475</v>
      </c>
      <c r="N8" s="1">
        <v>88</v>
      </c>
      <c r="O8" s="1">
        <v>241</v>
      </c>
      <c r="P8" s="1">
        <v>94</v>
      </c>
    </row>
    <row r="9" spans="1:16" ht="15.75" customHeight="1" x14ac:dyDescent="0.6">
      <c r="A9" s="2">
        <v>44308</v>
      </c>
      <c r="B9" s="3">
        <v>2450</v>
      </c>
      <c r="C9" s="3">
        <v>14868</v>
      </c>
      <c r="D9" s="1">
        <v>6.53</v>
      </c>
      <c r="E9" s="1">
        <v>587</v>
      </c>
      <c r="F9" s="1">
        <v>309</v>
      </c>
      <c r="G9" s="1">
        <v>23</v>
      </c>
      <c r="H9" s="1">
        <v>46</v>
      </c>
      <c r="I9" s="3">
        <v>1389</v>
      </c>
      <c r="J9" s="1">
        <v>399</v>
      </c>
      <c r="K9" s="1">
        <v>35</v>
      </c>
      <c r="L9" s="1">
        <v>25</v>
      </c>
      <c r="M9" s="1">
        <v>434</v>
      </c>
      <c r="N9" s="1">
        <v>100</v>
      </c>
      <c r="O9" s="1">
        <v>198</v>
      </c>
      <c r="P9" s="1">
        <v>101</v>
      </c>
    </row>
    <row r="10" spans="1:16" ht="15.75" customHeight="1" x14ac:dyDescent="0.6">
      <c r="A10" s="2">
        <v>44309</v>
      </c>
      <c r="B10" s="3">
        <v>2315</v>
      </c>
      <c r="C10" s="3">
        <v>13038</v>
      </c>
      <c r="D10" s="1">
        <v>5.52</v>
      </c>
      <c r="E10" s="1">
        <v>660</v>
      </c>
      <c r="F10" s="1">
        <v>272</v>
      </c>
      <c r="G10" s="1">
        <v>35</v>
      </c>
      <c r="H10" s="1">
        <v>39</v>
      </c>
      <c r="I10" s="3">
        <v>1235</v>
      </c>
      <c r="J10" s="1">
        <v>408</v>
      </c>
      <c r="K10" s="1">
        <v>62</v>
      </c>
      <c r="L10" s="1">
        <v>25</v>
      </c>
      <c r="M10" s="1">
        <v>470</v>
      </c>
      <c r="N10" s="1">
        <v>74</v>
      </c>
      <c r="O10" s="1">
        <v>274</v>
      </c>
      <c r="P10" s="1">
        <v>60</v>
      </c>
    </row>
    <row r="11" spans="1:16" ht="15.75" customHeight="1" x14ac:dyDescent="0.6">
      <c r="A11" s="2">
        <v>44310</v>
      </c>
      <c r="B11" s="3">
        <v>2020</v>
      </c>
      <c r="C11" s="3">
        <v>8937</v>
      </c>
      <c r="D11" s="1">
        <v>3.88</v>
      </c>
      <c r="E11" s="1">
        <v>722</v>
      </c>
      <c r="F11" s="1">
        <v>209</v>
      </c>
      <c r="G11" s="1">
        <v>6</v>
      </c>
      <c r="H11" s="1">
        <v>33</v>
      </c>
      <c r="I11" s="1">
        <v>859</v>
      </c>
      <c r="J11" s="1">
        <v>389</v>
      </c>
      <c r="K11" s="1">
        <v>66</v>
      </c>
      <c r="L11" s="1">
        <v>29</v>
      </c>
      <c r="M11" s="1">
        <v>455</v>
      </c>
      <c r="N11" s="1">
        <v>35</v>
      </c>
      <c r="O11" s="1">
        <v>296</v>
      </c>
      <c r="P11" s="1">
        <v>58</v>
      </c>
    </row>
    <row r="12" spans="1:16" ht="15.75" customHeight="1" x14ac:dyDescent="0.6">
      <c r="A12" s="2">
        <v>44311</v>
      </c>
      <c r="B12" s="3">
        <v>1890</v>
      </c>
      <c r="C12" s="3">
        <v>4117</v>
      </c>
      <c r="D12" s="1">
        <v>1.72</v>
      </c>
      <c r="E12" s="1">
        <v>748</v>
      </c>
      <c r="F12" s="1">
        <v>237</v>
      </c>
      <c r="G12" s="1">
        <v>0</v>
      </c>
      <c r="H12" s="1">
        <v>0</v>
      </c>
      <c r="I12" s="1">
        <v>710</v>
      </c>
      <c r="J12" s="1">
        <v>455</v>
      </c>
      <c r="K12" s="1">
        <v>55</v>
      </c>
      <c r="L12" s="1">
        <v>30</v>
      </c>
      <c r="M12" s="1">
        <v>510</v>
      </c>
      <c r="N12" s="1">
        <v>60</v>
      </c>
      <c r="O12" s="1">
        <v>331</v>
      </c>
      <c r="P12" s="1">
        <v>64</v>
      </c>
    </row>
    <row r="13" spans="1:16" ht="15.75" customHeight="1" x14ac:dyDescent="0.6">
      <c r="A13" s="2">
        <v>44312</v>
      </c>
      <c r="B13" s="3">
        <v>2032</v>
      </c>
      <c r="C13" s="3">
        <v>4154</v>
      </c>
      <c r="D13" s="1">
        <v>1.74</v>
      </c>
      <c r="E13" s="1">
        <v>639</v>
      </c>
      <c r="F13" s="1">
        <v>291</v>
      </c>
      <c r="G13" s="1">
        <v>0</v>
      </c>
      <c r="H13" s="1">
        <v>0</v>
      </c>
      <c r="I13" s="1">
        <v>883</v>
      </c>
      <c r="J13" s="1">
        <v>395</v>
      </c>
      <c r="K13" s="1">
        <v>54</v>
      </c>
      <c r="L13" s="1">
        <v>25</v>
      </c>
      <c r="M13" s="1">
        <v>449</v>
      </c>
      <c r="N13" s="1">
        <v>82</v>
      </c>
      <c r="O13" s="1">
        <v>243</v>
      </c>
      <c r="P13" s="1">
        <v>70</v>
      </c>
    </row>
    <row r="14" spans="1:16" ht="15.75" customHeight="1" x14ac:dyDescent="0.6">
      <c r="A14" s="2">
        <v>44313</v>
      </c>
      <c r="B14" s="3">
        <v>2274</v>
      </c>
      <c r="C14" s="3">
        <v>8513</v>
      </c>
      <c r="D14" s="1">
        <v>3.56</v>
      </c>
      <c r="E14" s="1">
        <v>639</v>
      </c>
      <c r="F14" s="1">
        <v>296</v>
      </c>
      <c r="G14" s="1">
        <v>48</v>
      </c>
      <c r="H14" s="1">
        <v>8</v>
      </c>
      <c r="I14" s="3">
        <v>1192</v>
      </c>
      <c r="J14" s="1">
        <v>305</v>
      </c>
      <c r="K14" s="1">
        <v>40</v>
      </c>
      <c r="L14" s="1">
        <v>15</v>
      </c>
      <c r="M14" s="1">
        <v>345</v>
      </c>
      <c r="N14" s="1">
        <v>31</v>
      </c>
      <c r="O14" s="1">
        <v>227</v>
      </c>
      <c r="P14" s="1">
        <v>47</v>
      </c>
    </row>
    <row r="15" spans="1:16" ht="15.75" customHeight="1" x14ac:dyDescent="0.6">
      <c r="A15" s="2">
        <v>44314</v>
      </c>
      <c r="B15" s="3">
        <v>2367</v>
      </c>
      <c r="C15" s="3">
        <v>8931</v>
      </c>
      <c r="D15" s="1">
        <v>3.73</v>
      </c>
      <c r="E15" s="1">
        <v>693</v>
      </c>
      <c r="F15" s="1">
        <v>369</v>
      </c>
      <c r="G15" s="1">
        <v>33</v>
      </c>
      <c r="H15" s="1">
        <v>0</v>
      </c>
      <c r="I15" s="3">
        <v>1363</v>
      </c>
      <c r="J15" s="1">
        <v>409</v>
      </c>
      <c r="K15" s="1">
        <v>62</v>
      </c>
      <c r="L15" s="1">
        <v>28</v>
      </c>
      <c r="M15" s="1">
        <v>471</v>
      </c>
      <c r="N15" s="1">
        <v>50</v>
      </c>
      <c r="O15" s="1">
        <v>295</v>
      </c>
      <c r="P15" s="1">
        <v>64</v>
      </c>
    </row>
    <row r="16" spans="1:16" ht="15.75" customHeight="1" x14ac:dyDescent="0.6">
      <c r="A16" s="2">
        <v>44315</v>
      </c>
      <c r="B16" s="3">
        <v>2262</v>
      </c>
      <c r="C16" s="3">
        <v>11982</v>
      </c>
      <c r="D16" s="1">
        <v>5.7</v>
      </c>
      <c r="E16" s="1">
        <v>690</v>
      </c>
      <c r="F16" s="1">
        <v>225</v>
      </c>
      <c r="G16" s="1">
        <v>11</v>
      </c>
      <c r="H16" s="1">
        <v>43</v>
      </c>
      <c r="I16" s="3">
        <v>1127</v>
      </c>
      <c r="J16" s="1">
        <v>398</v>
      </c>
      <c r="K16" s="1">
        <v>51</v>
      </c>
      <c r="L16" s="1">
        <v>26</v>
      </c>
      <c r="M16" s="1">
        <v>449</v>
      </c>
      <c r="N16" s="1">
        <v>66</v>
      </c>
      <c r="O16" s="1">
        <v>228</v>
      </c>
      <c r="P16" s="1">
        <v>104</v>
      </c>
    </row>
    <row r="17" spans="1:16" ht="15.75" customHeight="1" x14ac:dyDescent="0.6">
      <c r="A17" s="2">
        <v>44316</v>
      </c>
      <c r="B17" s="3">
        <v>2171</v>
      </c>
      <c r="C17" s="3">
        <v>10431</v>
      </c>
      <c r="D17" s="1">
        <v>4.47</v>
      </c>
      <c r="E17" s="1">
        <v>717</v>
      </c>
      <c r="F17" s="1">
        <v>219</v>
      </c>
      <c r="G17" s="1">
        <v>26</v>
      </c>
      <c r="H17" s="1">
        <v>29</v>
      </c>
      <c r="I17" s="3">
        <v>1021</v>
      </c>
      <c r="J17" s="1">
        <v>383</v>
      </c>
      <c r="K17" s="1">
        <v>57</v>
      </c>
      <c r="L17" s="1">
        <v>16</v>
      </c>
      <c r="M17" s="1">
        <v>440</v>
      </c>
      <c r="N17" s="1">
        <v>94</v>
      </c>
      <c r="O17" s="1">
        <v>206</v>
      </c>
      <c r="P17" s="1">
        <v>83</v>
      </c>
    </row>
    <row r="18" spans="1:16" ht="15.75" customHeight="1" x14ac:dyDescent="0.6">
      <c r="A18" s="4">
        <v>44317</v>
      </c>
      <c r="B18" s="3">
        <v>2513</v>
      </c>
      <c r="C18" s="3">
        <v>17157</v>
      </c>
      <c r="D18" s="1">
        <v>7.49</v>
      </c>
      <c r="E18" s="1">
        <v>641</v>
      </c>
      <c r="F18" s="1">
        <v>249</v>
      </c>
      <c r="G18" s="1">
        <v>39</v>
      </c>
      <c r="H18" s="1">
        <v>71</v>
      </c>
      <c r="I18" s="3">
        <v>1441</v>
      </c>
      <c r="J18" s="1">
        <v>389</v>
      </c>
      <c r="K18" s="1">
        <v>63</v>
      </c>
      <c r="L18" s="1">
        <v>27</v>
      </c>
      <c r="M18" s="1">
        <v>452</v>
      </c>
      <c r="N18" s="1">
        <v>10</v>
      </c>
      <c r="O18" s="1">
        <v>278</v>
      </c>
      <c r="P18" s="1">
        <v>101</v>
      </c>
    </row>
    <row r="19" spans="1:16" ht="15.75" customHeight="1" x14ac:dyDescent="0.6">
      <c r="A19" s="4">
        <v>44318</v>
      </c>
      <c r="B19" s="3">
        <v>2201</v>
      </c>
      <c r="C19" s="3">
        <v>11274</v>
      </c>
      <c r="D19" s="1">
        <v>4.71</v>
      </c>
      <c r="E19" s="1">
        <v>663</v>
      </c>
      <c r="F19" s="1">
        <v>239</v>
      </c>
      <c r="G19" s="1">
        <v>58</v>
      </c>
      <c r="H19" s="1">
        <v>28</v>
      </c>
      <c r="I19" s="3">
        <v>1113</v>
      </c>
      <c r="J19" s="1">
        <v>399</v>
      </c>
      <c r="K19" s="1">
        <v>52</v>
      </c>
      <c r="L19" s="1">
        <v>26</v>
      </c>
      <c r="M19" s="1">
        <v>451</v>
      </c>
      <c r="N19" s="1">
        <v>88</v>
      </c>
      <c r="O19" s="1">
        <v>262</v>
      </c>
      <c r="P19" s="1">
        <v>49</v>
      </c>
    </row>
    <row r="20" spans="1:16" ht="15.75" customHeight="1" x14ac:dyDescent="0.6">
      <c r="A20" s="4">
        <v>44319</v>
      </c>
      <c r="B20" s="3">
        <v>2197</v>
      </c>
      <c r="C20" s="3">
        <v>11121</v>
      </c>
      <c r="D20" s="1">
        <v>4.6900000000000004</v>
      </c>
      <c r="E20" s="1">
        <v>695</v>
      </c>
      <c r="F20" s="1">
        <v>216</v>
      </c>
      <c r="G20" s="1">
        <v>39</v>
      </c>
      <c r="H20" s="1">
        <v>39</v>
      </c>
      <c r="I20" s="3">
        <v>1075</v>
      </c>
      <c r="J20" s="1">
        <v>340</v>
      </c>
      <c r="K20" s="1">
        <v>36</v>
      </c>
      <c r="L20" s="1">
        <v>21</v>
      </c>
      <c r="M20" s="1">
        <v>376</v>
      </c>
      <c r="N20" s="1">
        <v>48</v>
      </c>
      <c r="O20" s="1">
        <v>210</v>
      </c>
      <c r="P20" s="1">
        <v>82</v>
      </c>
    </row>
    <row r="21" spans="1:16" ht="13" x14ac:dyDescent="0.6">
      <c r="A21" s="4">
        <v>44320</v>
      </c>
      <c r="B21" s="3">
        <v>2464</v>
      </c>
      <c r="C21" s="3">
        <v>11686</v>
      </c>
      <c r="D21" s="1">
        <v>4.8899999999999997</v>
      </c>
      <c r="E21" s="1">
        <v>658</v>
      </c>
      <c r="F21" s="1">
        <v>334</v>
      </c>
      <c r="G21" s="1">
        <v>46</v>
      </c>
      <c r="H21" s="1">
        <v>26</v>
      </c>
      <c r="I21" s="3">
        <v>1423</v>
      </c>
      <c r="J21" s="1">
        <v>319</v>
      </c>
      <c r="K21" s="1">
        <v>55</v>
      </c>
      <c r="L21" s="1">
        <v>15</v>
      </c>
      <c r="M21" s="1">
        <v>374</v>
      </c>
      <c r="N21" s="1">
        <v>35</v>
      </c>
      <c r="O21" s="1">
        <v>203</v>
      </c>
      <c r="P21" s="1">
        <v>81</v>
      </c>
    </row>
    <row r="22" spans="1:16" ht="13" x14ac:dyDescent="0.6">
      <c r="A22" s="4">
        <v>44321</v>
      </c>
      <c r="B22" s="3">
        <v>2057</v>
      </c>
      <c r="C22" s="3">
        <v>6888</v>
      </c>
      <c r="D22" s="1">
        <v>2.91</v>
      </c>
      <c r="E22" s="1">
        <v>761</v>
      </c>
      <c r="F22" s="1">
        <v>305</v>
      </c>
      <c r="G22" s="1">
        <v>0</v>
      </c>
      <c r="H22" s="1">
        <v>0</v>
      </c>
      <c r="I22" s="1">
        <v>948</v>
      </c>
      <c r="J22" s="1">
        <v>406</v>
      </c>
      <c r="K22" s="1">
        <v>51</v>
      </c>
      <c r="L22" s="1">
        <v>15</v>
      </c>
      <c r="M22" s="1">
        <v>457</v>
      </c>
      <c r="N22" s="1">
        <v>78</v>
      </c>
      <c r="O22" s="1">
        <v>264</v>
      </c>
      <c r="P22" s="1">
        <v>64</v>
      </c>
    </row>
    <row r="23" spans="1:16" ht="13" x14ac:dyDescent="0.6">
      <c r="A23" s="4">
        <v>44322</v>
      </c>
      <c r="B23" s="3">
        <v>2260</v>
      </c>
      <c r="C23" s="3">
        <v>12928</v>
      </c>
      <c r="D23" s="1">
        <v>6.13</v>
      </c>
      <c r="E23" s="1">
        <v>693</v>
      </c>
      <c r="F23" s="1">
        <v>226</v>
      </c>
      <c r="G23" s="1">
        <v>23</v>
      </c>
      <c r="H23" s="1">
        <v>41</v>
      </c>
      <c r="I23" s="3">
        <v>1140</v>
      </c>
      <c r="J23" s="1">
        <v>431</v>
      </c>
      <c r="K23" s="1">
        <v>67</v>
      </c>
      <c r="L23" s="1">
        <v>25</v>
      </c>
      <c r="M23" s="1">
        <v>498</v>
      </c>
      <c r="N23" s="1">
        <v>65</v>
      </c>
      <c r="O23" s="1">
        <v>298</v>
      </c>
      <c r="P23" s="1">
        <v>68</v>
      </c>
    </row>
    <row r="24" spans="1:16" ht="13" x14ac:dyDescent="0.6">
      <c r="A24" s="4">
        <v>44323</v>
      </c>
      <c r="B24" s="3">
        <v>2034</v>
      </c>
      <c r="C24" s="3">
        <v>7507</v>
      </c>
      <c r="D24" s="1">
        <v>3.36</v>
      </c>
      <c r="E24" s="1">
        <v>672</v>
      </c>
      <c r="F24" s="1">
        <v>249</v>
      </c>
      <c r="G24" s="1">
        <v>6</v>
      </c>
      <c r="H24" s="1">
        <v>15</v>
      </c>
      <c r="I24" s="1">
        <v>890</v>
      </c>
      <c r="J24" s="1">
        <v>420</v>
      </c>
      <c r="K24" s="1">
        <v>51</v>
      </c>
      <c r="L24" s="1">
        <v>23</v>
      </c>
      <c r="M24" s="1">
        <v>471</v>
      </c>
      <c r="N24" s="1">
        <v>88</v>
      </c>
      <c r="O24" s="1">
        <v>230</v>
      </c>
      <c r="P24" s="1">
        <v>102</v>
      </c>
    </row>
    <row r="25" spans="1:16" ht="13" x14ac:dyDescent="0.6">
      <c r="A25" s="4">
        <v>44324</v>
      </c>
      <c r="B25" s="3">
        <v>2302</v>
      </c>
      <c r="C25" s="3">
        <v>13527</v>
      </c>
      <c r="D25" s="1">
        <v>6.26</v>
      </c>
      <c r="E25" s="1">
        <v>667</v>
      </c>
      <c r="F25" s="1">
        <v>244</v>
      </c>
      <c r="G25" s="1">
        <v>12</v>
      </c>
      <c r="H25" s="1">
        <v>46</v>
      </c>
      <c r="I25" s="3">
        <v>1171</v>
      </c>
      <c r="J25" s="1">
        <v>389</v>
      </c>
      <c r="K25" s="1">
        <v>62</v>
      </c>
      <c r="L25" s="1">
        <v>33</v>
      </c>
      <c r="M25" s="1">
        <v>451</v>
      </c>
      <c r="N25" s="1">
        <v>55</v>
      </c>
      <c r="O25" s="1">
        <v>274</v>
      </c>
      <c r="P25" s="1">
        <v>60</v>
      </c>
    </row>
    <row r="26" spans="1:16" ht="13" x14ac:dyDescent="0.6">
      <c r="A26" s="4">
        <v>44325</v>
      </c>
      <c r="B26" s="3">
        <v>2417</v>
      </c>
      <c r="C26" s="3">
        <v>9531</v>
      </c>
      <c r="D26" s="1">
        <v>4.01</v>
      </c>
      <c r="E26" s="1">
        <v>593</v>
      </c>
      <c r="F26" s="1">
        <v>348</v>
      </c>
      <c r="G26" s="1">
        <v>29</v>
      </c>
      <c r="H26" s="1">
        <v>19</v>
      </c>
      <c r="I26" s="3">
        <v>1392</v>
      </c>
      <c r="J26" s="1">
        <v>174</v>
      </c>
      <c r="K26" s="1">
        <v>47</v>
      </c>
      <c r="L26" s="1">
        <v>9</v>
      </c>
      <c r="M26" s="1">
        <v>221</v>
      </c>
      <c r="N26" s="1">
        <v>0</v>
      </c>
      <c r="O26" s="1">
        <v>134</v>
      </c>
      <c r="P26" s="1">
        <v>40</v>
      </c>
    </row>
    <row r="27" spans="1:16" ht="13" x14ac:dyDescent="0.6">
      <c r="A27" s="4">
        <v>44326</v>
      </c>
      <c r="B27" s="3">
        <v>3180</v>
      </c>
      <c r="C27" s="3">
        <v>22329</v>
      </c>
      <c r="D27" s="1">
        <v>9.34</v>
      </c>
      <c r="E27" s="1">
        <v>616</v>
      </c>
      <c r="F27" s="1">
        <v>442</v>
      </c>
      <c r="G27" s="1">
        <v>74</v>
      </c>
      <c r="H27" s="1">
        <v>87</v>
      </c>
      <c r="I27" s="3">
        <v>2344</v>
      </c>
      <c r="J27" s="1">
        <v>352</v>
      </c>
      <c r="K27" s="1">
        <v>48</v>
      </c>
      <c r="L27" s="1">
        <v>22</v>
      </c>
      <c r="M27" s="1">
        <v>400</v>
      </c>
      <c r="N27" s="1">
        <v>63</v>
      </c>
      <c r="O27" s="1">
        <v>218</v>
      </c>
      <c r="P27" s="1">
        <v>71</v>
      </c>
    </row>
    <row r="28" spans="1:16" ht="13" x14ac:dyDescent="0.6">
      <c r="A28" s="4">
        <v>44327</v>
      </c>
      <c r="B28" s="3">
        <v>2498</v>
      </c>
      <c r="C28" s="3">
        <v>13065</v>
      </c>
      <c r="D28" s="1">
        <v>5.49</v>
      </c>
      <c r="E28" s="1">
        <v>618</v>
      </c>
      <c r="F28" s="1">
        <v>386</v>
      </c>
      <c r="G28" s="1">
        <v>25</v>
      </c>
      <c r="H28" s="1">
        <v>11</v>
      </c>
      <c r="I28" s="3">
        <v>1440</v>
      </c>
      <c r="J28" s="1">
        <v>218</v>
      </c>
      <c r="K28" s="1">
        <v>27</v>
      </c>
      <c r="L28" s="1">
        <v>9</v>
      </c>
      <c r="M28" s="1">
        <v>245</v>
      </c>
      <c r="N28" s="1">
        <v>48</v>
      </c>
      <c r="O28" s="1">
        <v>118</v>
      </c>
      <c r="P28" s="1">
        <v>52</v>
      </c>
    </row>
    <row r="29" spans="1:16" ht="13" x14ac:dyDescent="0.6">
      <c r="A29" s="4">
        <v>44328</v>
      </c>
      <c r="B29" s="3">
        <v>2699</v>
      </c>
      <c r="C29" s="3">
        <v>19265</v>
      </c>
      <c r="D29" s="1">
        <v>8.08</v>
      </c>
      <c r="E29" s="1">
        <v>713</v>
      </c>
      <c r="F29" s="1">
        <v>361</v>
      </c>
      <c r="G29" s="1">
        <v>89</v>
      </c>
      <c r="H29" s="1">
        <v>32</v>
      </c>
      <c r="I29" s="3">
        <v>1738</v>
      </c>
      <c r="J29" s="1">
        <v>389</v>
      </c>
      <c r="K29" s="1">
        <v>13</v>
      </c>
      <c r="L29" s="1">
        <v>1</v>
      </c>
      <c r="M29" s="1">
        <v>402</v>
      </c>
      <c r="N29" s="1">
        <v>0</v>
      </c>
      <c r="O29" s="1">
        <v>0</v>
      </c>
      <c r="P29" s="1">
        <v>0</v>
      </c>
    </row>
    <row r="37" spans="1:9" ht="13" x14ac:dyDescent="0.6">
      <c r="A37" s="1" t="s">
        <v>15</v>
      </c>
      <c r="B37" s="1" t="s">
        <v>16</v>
      </c>
      <c r="C37" s="1" t="s">
        <v>0</v>
      </c>
      <c r="D37" s="1" t="s">
        <v>9</v>
      </c>
      <c r="E37" s="1" t="s">
        <v>10</v>
      </c>
      <c r="F37" s="1" t="s">
        <v>11</v>
      </c>
      <c r="G37" s="1" t="s">
        <v>12</v>
      </c>
      <c r="H37" s="1" t="s">
        <v>13</v>
      </c>
      <c r="I37" s="1" t="s">
        <v>14</v>
      </c>
    </row>
    <row r="38" spans="1:9" ht="13" x14ac:dyDescent="0.6">
      <c r="A38" s="1">
        <v>45</v>
      </c>
      <c r="B38" s="5">
        <v>43571.338194444441</v>
      </c>
      <c r="C38" s="2">
        <v>44301</v>
      </c>
      <c r="D38" s="1">
        <v>403</v>
      </c>
      <c r="E38" s="1">
        <v>66</v>
      </c>
      <c r="F38" s="1">
        <v>23</v>
      </c>
      <c r="G38" s="1">
        <v>469</v>
      </c>
      <c r="H38" s="1">
        <v>55</v>
      </c>
      <c r="I38" s="1">
        <v>303</v>
      </c>
    </row>
    <row r="39" spans="1:9" ht="13" x14ac:dyDescent="0.6">
      <c r="A39" s="1">
        <v>83</v>
      </c>
      <c r="B39" s="5">
        <v>43572.321527777778</v>
      </c>
      <c r="C39" s="2">
        <v>44302</v>
      </c>
      <c r="D39" s="1">
        <v>428</v>
      </c>
      <c r="E39" s="1">
        <v>54</v>
      </c>
      <c r="F39" s="1">
        <v>33</v>
      </c>
      <c r="G39" s="1">
        <v>482</v>
      </c>
      <c r="H39" s="1">
        <v>89</v>
      </c>
      <c r="I39" s="1">
        <v>256</v>
      </c>
    </row>
    <row r="40" spans="1:9" ht="13" x14ac:dyDescent="0.6">
      <c r="A40" s="1">
        <v>102</v>
      </c>
      <c r="B40" s="5">
        <v>43573.324999999997</v>
      </c>
      <c r="C40" s="2">
        <v>44303</v>
      </c>
      <c r="D40" s="1">
        <v>410</v>
      </c>
      <c r="E40" s="1">
        <v>46</v>
      </c>
      <c r="F40" s="1">
        <v>25</v>
      </c>
      <c r="G40" s="1">
        <v>456</v>
      </c>
      <c r="H40" s="1">
        <v>85</v>
      </c>
      <c r="I40" s="1">
        <v>223</v>
      </c>
    </row>
    <row r="41" spans="1:9" ht="13" x14ac:dyDescent="0.6">
      <c r="A41" s="1">
        <v>99</v>
      </c>
      <c r="B41" s="5">
        <v>43574.3</v>
      </c>
      <c r="C41" s="2">
        <v>44304</v>
      </c>
      <c r="D41" s="1">
        <v>391</v>
      </c>
      <c r="E41" s="1">
        <v>55</v>
      </c>
      <c r="F41" s="1">
        <v>24</v>
      </c>
      <c r="G41" s="1">
        <v>446</v>
      </c>
      <c r="H41" s="1">
        <v>58</v>
      </c>
      <c r="I41" s="1">
        <v>234</v>
      </c>
    </row>
    <row r="42" spans="1:9" ht="13" x14ac:dyDescent="0.6">
      <c r="A42" s="1">
        <v>74</v>
      </c>
      <c r="B42" s="5">
        <v>43575.306944444441</v>
      </c>
      <c r="C42" s="2">
        <v>44305</v>
      </c>
      <c r="D42" s="1">
        <v>408</v>
      </c>
      <c r="E42" s="1">
        <v>67</v>
      </c>
      <c r="F42" s="1">
        <v>26</v>
      </c>
      <c r="G42" s="1">
        <v>475</v>
      </c>
      <c r="H42" s="1">
        <v>71</v>
      </c>
      <c r="I42" s="1">
        <v>263</v>
      </c>
    </row>
    <row r="43" spans="1:9" ht="13" x14ac:dyDescent="0.6">
      <c r="A43" s="1">
        <v>44</v>
      </c>
      <c r="C43" s="2">
        <v>44306</v>
      </c>
      <c r="D43" s="1">
        <v>230</v>
      </c>
      <c r="E43" s="1">
        <v>44</v>
      </c>
      <c r="F43" s="1">
        <v>13</v>
      </c>
      <c r="G43" s="1">
        <v>274</v>
      </c>
      <c r="H43" s="1">
        <v>0</v>
      </c>
      <c r="I43" s="1">
        <v>122</v>
      </c>
    </row>
    <row r="44" spans="1:9" ht="13" x14ac:dyDescent="0.6">
      <c r="A44" s="1">
        <v>94</v>
      </c>
      <c r="B44" s="5">
        <v>43577.338888888888</v>
      </c>
      <c r="C44" s="2">
        <v>44307</v>
      </c>
      <c r="D44" s="1">
        <v>423</v>
      </c>
      <c r="E44" s="1">
        <v>52</v>
      </c>
      <c r="F44" s="1">
        <v>25</v>
      </c>
      <c r="G44" s="1">
        <v>475</v>
      </c>
      <c r="H44" s="1">
        <v>88</v>
      </c>
      <c r="I44" s="1">
        <v>241</v>
      </c>
    </row>
    <row r="45" spans="1:9" ht="13" x14ac:dyDescent="0.6">
      <c r="A45" s="1">
        <v>101</v>
      </c>
      <c r="B45" s="5">
        <v>43578.313194444447</v>
      </c>
      <c r="C45" s="2">
        <v>44308</v>
      </c>
      <c r="D45" s="1">
        <v>399</v>
      </c>
      <c r="E45" s="1">
        <v>35</v>
      </c>
      <c r="F45" s="1">
        <v>25</v>
      </c>
      <c r="G45" s="1">
        <v>434</v>
      </c>
      <c r="H45" s="1">
        <v>100</v>
      </c>
      <c r="I45" s="1">
        <v>198</v>
      </c>
    </row>
    <row r="46" spans="1:9" ht="13" x14ac:dyDescent="0.6">
      <c r="A46" s="1">
        <v>60</v>
      </c>
      <c r="B46" s="5">
        <v>43579.318055555559</v>
      </c>
      <c r="C46" s="2">
        <v>44309</v>
      </c>
      <c r="D46" s="1">
        <v>408</v>
      </c>
      <c r="E46" s="1">
        <v>62</v>
      </c>
      <c r="F46" s="1">
        <v>25</v>
      </c>
      <c r="G46" s="1">
        <v>470</v>
      </c>
      <c r="H46" s="1">
        <v>74</v>
      </c>
      <c r="I46" s="1">
        <v>274</v>
      </c>
    </row>
    <row r="47" spans="1:9" ht="13" x14ac:dyDescent="0.6">
      <c r="A47" s="1">
        <v>58</v>
      </c>
      <c r="B47" s="5">
        <v>43580.3125</v>
      </c>
      <c r="C47" s="2">
        <v>44310</v>
      </c>
      <c r="D47" s="1">
        <v>389</v>
      </c>
      <c r="E47" s="1">
        <v>66</v>
      </c>
      <c r="F47" s="1">
        <v>29</v>
      </c>
      <c r="G47" s="1">
        <v>455</v>
      </c>
      <c r="H47" s="1">
        <v>35</v>
      </c>
      <c r="I47" s="1">
        <v>296</v>
      </c>
    </row>
    <row r="48" spans="1:9" ht="13" x14ac:dyDescent="0.6">
      <c r="A48" s="1">
        <v>64</v>
      </c>
      <c r="B48" s="5">
        <v>43581.330555555556</v>
      </c>
      <c r="C48" s="2">
        <v>44311</v>
      </c>
      <c r="D48" s="1">
        <v>455</v>
      </c>
      <c r="E48" s="1">
        <v>55</v>
      </c>
      <c r="F48" s="1">
        <v>30</v>
      </c>
      <c r="G48" s="1">
        <v>510</v>
      </c>
      <c r="H48" s="1">
        <v>60</v>
      </c>
      <c r="I48" s="1">
        <v>331</v>
      </c>
    </row>
    <row r="49" spans="1:9" ht="13" x14ac:dyDescent="0.6">
      <c r="A49" s="1">
        <v>70</v>
      </c>
      <c r="B49" s="5">
        <v>43582.326388888891</v>
      </c>
      <c r="C49" s="2">
        <v>44312</v>
      </c>
      <c r="D49" s="1">
        <v>395</v>
      </c>
      <c r="E49" s="1">
        <v>54</v>
      </c>
      <c r="F49" s="1">
        <v>25</v>
      </c>
      <c r="G49" s="1">
        <v>449</v>
      </c>
      <c r="H49" s="1">
        <v>82</v>
      </c>
      <c r="I49" s="1">
        <v>243</v>
      </c>
    </row>
    <row r="50" spans="1:9" ht="13" x14ac:dyDescent="0.6">
      <c r="A50" s="1">
        <v>47</v>
      </c>
      <c r="B50" s="5">
        <v>43583.426388888889</v>
      </c>
      <c r="C50" s="2">
        <v>44313</v>
      </c>
      <c r="D50" s="1">
        <v>305</v>
      </c>
      <c r="E50" s="1">
        <v>40</v>
      </c>
      <c r="F50" s="1">
        <v>15</v>
      </c>
      <c r="G50" s="1">
        <v>345</v>
      </c>
      <c r="H50" s="1">
        <v>31</v>
      </c>
      <c r="I50" s="1">
        <v>227</v>
      </c>
    </row>
    <row r="51" spans="1:9" ht="13" x14ac:dyDescent="0.6">
      <c r="A51" s="1">
        <v>64</v>
      </c>
      <c r="B51" s="5">
        <v>43584.324305555558</v>
      </c>
      <c r="C51" s="2">
        <v>44314</v>
      </c>
      <c r="D51" s="1">
        <v>409</v>
      </c>
      <c r="E51" s="1">
        <v>62</v>
      </c>
      <c r="F51" s="1">
        <v>28</v>
      </c>
      <c r="G51" s="1">
        <v>471</v>
      </c>
      <c r="H51" s="1">
        <v>50</v>
      </c>
      <c r="I51" s="1">
        <v>295</v>
      </c>
    </row>
    <row r="52" spans="1:9" ht="13" x14ac:dyDescent="0.6">
      <c r="A52" s="1">
        <v>104</v>
      </c>
      <c r="B52" s="5">
        <v>43585.319444444445</v>
      </c>
      <c r="C52" s="2">
        <v>44315</v>
      </c>
      <c r="D52" s="1">
        <v>398</v>
      </c>
      <c r="E52" s="1">
        <v>51</v>
      </c>
      <c r="F52" s="1">
        <v>26</v>
      </c>
      <c r="G52" s="1">
        <v>449</v>
      </c>
      <c r="H52" s="1">
        <v>66</v>
      </c>
      <c r="I52" s="1">
        <v>228</v>
      </c>
    </row>
    <row r="53" spans="1:9" ht="13" x14ac:dyDescent="0.6">
      <c r="A53" s="1">
        <v>83</v>
      </c>
      <c r="B53" s="5">
        <v>43586.321527777778</v>
      </c>
      <c r="C53" s="2">
        <v>44316</v>
      </c>
      <c r="D53" s="1">
        <v>383</v>
      </c>
      <c r="E53" s="1">
        <v>57</v>
      </c>
      <c r="F53" s="1">
        <v>16</v>
      </c>
      <c r="G53" s="1">
        <v>440</v>
      </c>
      <c r="H53" s="1">
        <v>94</v>
      </c>
      <c r="I53" s="1">
        <v>206</v>
      </c>
    </row>
    <row r="54" spans="1:9" ht="13" x14ac:dyDescent="0.6">
      <c r="A54" s="1">
        <v>101</v>
      </c>
      <c r="B54" s="5">
        <v>43587.321527777778</v>
      </c>
      <c r="C54" s="4">
        <v>44317</v>
      </c>
      <c r="D54" s="1">
        <v>389</v>
      </c>
      <c r="E54" s="1">
        <v>63</v>
      </c>
      <c r="F54" s="1">
        <v>27</v>
      </c>
      <c r="G54" s="1">
        <v>452</v>
      </c>
      <c r="H54" s="1">
        <v>10</v>
      </c>
      <c r="I54" s="1">
        <v>278</v>
      </c>
    </row>
    <row r="55" spans="1:9" ht="13" x14ac:dyDescent="0.6">
      <c r="A55" s="1">
        <v>49</v>
      </c>
      <c r="B55" s="5">
        <v>43588.318749999999</v>
      </c>
      <c r="C55" s="4">
        <v>44318</v>
      </c>
      <c r="D55" s="1">
        <v>399</v>
      </c>
      <c r="E55" s="1">
        <v>52</v>
      </c>
      <c r="F55" s="1">
        <v>26</v>
      </c>
      <c r="G55" s="1">
        <v>451</v>
      </c>
      <c r="H55" s="1">
        <v>88</v>
      </c>
      <c r="I55" s="1">
        <v>262</v>
      </c>
    </row>
    <row r="56" spans="1:9" ht="13" x14ac:dyDescent="0.6">
      <c r="A56" s="1">
        <v>82</v>
      </c>
      <c r="B56" s="5">
        <v>43589.347916666666</v>
      </c>
      <c r="C56" s="4">
        <v>44319</v>
      </c>
      <c r="D56" s="1">
        <v>340</v>
      </c>
      <c r="E56" s="1">
        <v>36</v>
      </c>
      <c r="F56" s="1">
        <v>21</v>
      </c>
      <c r="G56" s="1">
        <v>376</v>
      </c>
      <c r="H56" s="1">
        <v>48</v>
      </c>
      <c r="I56" s="1">
        <v>210</v>
      </c>
    </row>
    <row r="57" spans="1:9" ht="13" x14ac:dyDescent="0.6">
      <c r="A57" s="1">
        <v>81</v>
      </c>
      <c r="B57" s="5">
        <v>43590.365277777775</v>
      </c>
      <c r="C57" s="4">
        <v>44320</v>
      </c>
      <c r="D57" s="1">
        <v>319</v>
      </c>
      <c r="E57" s="1">
        <v>55</v>
      </c>
      <c r="F57" s="1">
        <v>15</v>
      </c>
      <c r="G57" s="1">
        <v>374</v>
      </c>
      <c r="H57" s="1">
        <v>35</v>
      </c>
      <c r="I57" s="1">
        <v>203</v>
      </c>
    </row>
    <row r="58" spans="1:9" ht="13" x14ac:dyDescent="0.6">
      <c r="A58" s="1">
        <v>64</v>
      </c>
      <c r="B58" s="5">
        <v>43591.318055555559</v>
      </c>
      <c r="C58" s="4">
        <v>44321</v>
      </c>
      <c r="D58" s="1">
        <v>406</v>
      </c>
      <c r="E58" s="1">
        <v>51</v>
      </c>
      <c r="F58" s="1">
        <v>15</v>
      </c>
      <c r="G58" s="1">
        <v>457</v>
      </c>
      <c r="H58" s="1">
        <v>78</v>
      </c>
      <c r="I58" s="1">
        <v>264</v>
      </c>
    </row>
    <row r="59" spans="1:9" ht="13" x14ac:dyDescent="0.6">
      <c r="A59" s="1">
        <v>68</v>
      </c>
      <c r="B59" s="5">
        <v>43592.321527777778</v>
      </c>
      <c r="C59" s="4">
        <v>44322</v>
      </c>
      <c r="D59" s="1">
        <v>431</v>
      </c>
      <c r="E59" s="1">
        <v>67</v>
      </c>
      <c r="F59" s="1">
        <v>25</v>
      </c>
      <c r="G59" s="1">
        <v>498</v>
      </c>
      <c r="H59" s="1">
        <v>65</v>
      </c>
      <c r="I59" s="1">
        <v>298</v>
      </c>
    </row>
    <row r="60" spans="1:9" ht="13" x14ac:dyDescent="0.6">
      <c r="A60" s="1">
        <v>102</v>
      </c>
      <c r="B60" s="5">
        <v>43593.323611111111</v>
      </c>
      <c r="C60" s="4">
        <v>44323</v>
      </c>
      <c r="D60" s="1">
        <v>420</v>
      </c>
      <c r="E60" s="1">
        <v>51</v>
      </c>
      <c r="F60" s="1">
        <v>23</v>
      </c>
      <c r="G60" s="1">
        <v>471</v>
      </c>
      <c r="H60" s="1">
        <v>88</v>
      </c>
      <c r="I60" s="1">
        <v>230</v>
      </c>
    </row>
    <row r="61" spans="1:9" ht="13" x14ac:dyDescent="0.6">
      <c r="A61" s="1">
        <v>60</v>
      </c>
      <c r="B61" s="5">
        <v>43594.324999999997</v>
      </c>
      <c r="C61" s="4">
        <v>44324</v>
      </c>
      <c r="D61" s="1">
        <v>389</v>
      </c>
      <c r="E61" s="1">
        <v>62</v>
      </c>
      <c r="F61" s="1">
        <v>33</v>
      </c>
      <c r="G61" s="1">
        <v>451</v>
      </c>
      <c r="H61" s="1">
        <v>55</v>
      </c>
      <c r="I61" s="1">
        <v>274</v>
      </c>
    </row>
    <row r="62" spans="1:9" ht="13" x14ac:dyDescent="0.6">
      <c r="A62" s="1">
        <v>40</v>
      </c>
      <c r="B62" s="5">
        <v>43595.13958333333</v>
      </c>
      <c r="C62" s="4">
        <v>44325</v>
      </c>
      <c r="D62" s="1">
        <v>174</v>
      </c>
      <c r="E62" s="1">
        <v>47</v>
      </c>
      <c r="F62" s="1">
        <v>9</v>
      </c>
      <c r="G62" s="1">
        <v>221</v>
      </c>
      <c r="H62" s="1">
        <v>0</v>
      </c>
      <c r="I62" s="1">
        <v>134</v>
      </c>
    </row>
    <row r="63" spans="1:9" ht="13" x14ac:dyDescent="0.6">
      <c r="A63" s="1">
        <v>71</v>
      </c>
      <c r="B63" s="5">
        <v>43596.331944444442</v>
      </c>
      <c r="C63" s="4">
        <v>44326</v>
      </c>
      <c r="D63" s="1">
        <v>352</v>
      </c>
      <c r="E63" s="1">
        <v>48</v>
      </c>
      <c r="F63" s="1">
        <v>22</v>
      </c>
      <c r="G63" s="1">
        <v>400</v>
      </c>
      <c r="H63" s="1">
        <v>63</v>
      </c>
      <c r="I63" s="1">
        <v>218</v>
      </c>
    </row>
    <row r="64" spans="1:9" ht="13" x14ac:dyDescent="0.6">
      <c r="A64" s="1">
        <v>52</v>
      </c>
      <c r="B64" s="5">
        <v>43597.361805555556</v>
      </c>
      <c r="C64" s="4">
        <v>44327</v>
      </c>
      <c r="D64" s="1">
        <v>218</v>
      </c>
      <c r="E64" s="1">
        <v>27</v>
      </c>
      <c r="F64" s="1">
        <v>9</v>
      </c>
      <c r="G64" s="1">
        <v>245</v>
      </c>
      <c r="H64" s="1">
        <v>48</v>
      </c>
      <c r="I64" s="1">
        <v>118</v>
      </c>
    </row>
    <row r="65" spans="1:9" ht="13" x14ac:dyDescent="0.6">
      <c r="A65" s="1" t="s">
        <v>17</v>
      </c>
      <c r="B65" s="5">
        <v>43598.303472222222</v>
      </c>
      <c r="C65" s="4">
        <v>44328</v>
      </c>
      <c r="D65" s="1">
        <v>389</v>
      </c>
      <c r="E65" s="1">
        <v>13</v>
      </c>
      <c r="F65" s="1">
        <v>1</v>
      </c>
      <c r="G65" s="1">
        <v>402</v>
      </c>
      <c r="H65" s="1" t="s">
        <v>17</v>
      </c>
      <c r="I65" s="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1"/>
  <sheetViews>
    <sheetView workbookViewId="0">
      <selection activeCell="G21" sqref="G21"/>
    </sheetView>
  </sheetViews>
  <sheetFormatPr defaultColWidth="14.40625" defaultRowHeight="15.75" customHeight="1" x14ac:dyDescent="0.6"/>
  <cols>
    <col min="2" max="2" width="15.5" bestFit="1" customWidth="1"/>
  </cols>
  <sheetData>
    <row r="1" spans="1:3" ht="15.75" customHeight="1" x14ac:dyDescent="0.6">
      <c r="A1" s="1" t="s">
        <v>0</v>
      </c>
      <c r="B1" s="1" t="s">
        <v>4</v>
      </c>
      <c r="C1" s="6" t="s">
        <v>9</v>
      </c>
    </row>
    <row r="2" spans="1:3" ht="15.75" customHeight="1" x14ac:dyDescent="0.6">
      <c r="A2" s="2">
        <v>44228</v>
      </c>
      <c r="B2" s="1">
        <v>634</v>
      </c>
      <c r="C2" s="1">
        <v>403</v>
      </c>
    </row>
    <row r="3" spans="1:3" ht="15.75" customHeight="1" x14ac:dyDescent="0.6">
      <c r="A3" s="2">
        <v>44229</v>
      </c>
      <c r="B3" s="1">
        <v>691</v>
      </c>
      <c r="C3" s="1">
        <v>428</v>
      </c>
    </row>
    <row r="4" spans="1:3" ht="15.75" customHeight="1" x14ac:dyDescent="0.6">
      <c r="A4" s="2">
        <v>44230</v>
      </c>
      <c r="B4" s="1">
        <v>686</v>
      </c>
      <c r="C4" s="1">
        <v>410</v>
      </c>
    </row>
    <row r="5" spans="1:3" ht="15.75" customHeight="1" x14ac:dyDescent="0.6">
      <c r="A5" s="2">
        <v>44231</v>
      </c>
      <c r="B5" s="1">
        <v>725</v>
      </c>
      <c r="C5" s="1">
        <v>391</v>
      </c>
    </row>
    <row r="6" spans="1:3" ht="15.75" customHeight="1" x14ac:dyDescent="0.6">
      <c r="A6" s="2">
        <v>44232</v>
      </c>
      <c r="B6" s="1">
        <v>755</v>
      </c>
      <c r="C6" s="1">
        <v>408</v>
      </c>
    </row>
    <row r="7" spans="1:3" ht="15.75" customHeight="1" x14ac:dyDescent="0.6">
      <c r="A7" s="2">
        <v>44233</v>
      </c>
      <c r="B7" s="1">
        <v>432</v>
      </c>
      <c r="C7" s="1">
        <v>230</v>
      </c>
    </row>
    <row r="8" spans="1:3" ht="15.75" customHeight="1" x14ac:dyDescent="0.6">
      <c r="A8" s="2">
        <v>44234</v>
      </c>
      <c r="B8" s="1">
        <v>720</v>
      </c>
      <c r="C8" s="1">
        <v>423</v>
      </c>
    </row>
    <row r="9" spans="1:3" ht="15.75" customHeight="1" x14ac:dyDescent="0.6">
      <c r="A9" s="2">
        <v>44235</v>
      </c>
      <c r="B9" s="1">
        <v>587</v>
      </c>
      <c r="C9" s="1">
        <v>399</v>
      </c>
    </row>
    <row r="10" spans="1:3" ht="15.75" customHeight="1" x14ac:dyDescent="0.6">
      <c r="A10" s="2">
        <v>44236</v>
      </c>
      <c r="B10" s="1">
        <v>660</v>
      </c>
      <c r="C10" s="1">
        <v>408</v>
      </c>
    </row>
    <row r="11" spans="1:3" ht="15.75" customHeight="1" x14ac:dyDescent="0.6">
      <c r="A11" s="2">
        <v>44237</v>
      </c>
      <c r="B11" s="1">
        <v>722</v>
      </c>
      <c r="C11" s="1">
        <v>389</v>
      </c>
    </row>
    <row r="12" spans="1:3" ht="15.75" customHeight="1" x14ac:dyDescent="0.6">
      <c r="A12" s="2">
        <v>44238</v>
      </c>
      <c r="B12" s="1">
        <v>748</v>
      </c>
      <c r="C12" s="1">
        <v>455</v>
      </c>
    </row>
    <row r="13" spans="1:3" ht="15.75" customHeight="1" x14ac:dyDescent="0.6">
      <c r="A13" s="2">
        <v>44239</v>
      </c>
      <c r="B13" s="1">
        <v>639</v>
      </c>
      <c r="C13" s="1">
        <v>395</v>
      </c>
    </row>
    <row r="14" spans="1:3" ht="15.75" customHeight="1" x14ac:dyDescent="0.6">
      <c r="A14" s="2">
        <v>44240</v>
      </c>
      <c r="B14" s="1">
        <v>639</v>
      </c>
      <c r="C14" s="1">
        <v>305</v>
      </c>
    </row>
    <row r="15" spans="1:3" ht="15.75" customHeight="1" x14ac:dyDescent="0.6">
      <c r="A15" s="2">
        <v>44241</v>
      </c>
      <c r="B15" s="1">
        <v>693</v>
      </c>
      <c r="C15" s="1">
        <v>409</v>
      </c>
    </row>
    <row r="16" spans="1:3" ht="15.75" customHeight="1" x14ac:dyDescent="0.6">
      <c r="A16" s="2">
        <v>44242</v>
      </c>
      <c r="B16" s="1">
        <v>690</v>
      </c>
      <c r="C16" s="1">
        <v>398</v>
      </c>
    </row>
    <row r="17" spans="1:3" ht="15.75" customHeight="1" x14ac:dyDescent="0.6">
      <c r="A17" s="2">
        <v>44243</v>
      </c>
      <c r="B17" s="1">
        <v>717</v>
      </c>
      <c r="C17" s="1">
        <v>383</v>
      </c>
    </row>
    <row r="18" spans="1:3" ht="15.75" customHeight="1" x14ac:dyDescent="0.6">
      <c r="A18" s="2">
        <v>44244</v>
      </c>
      <c r="B18" s="1">
        <v>641</v>
      </c>
      <c r="C18" s="1">
        <v>389</v>
      </c>
    </row>
    <row r="19" spans="1:3" ht="15.75" customHeight="1" x14ac:dyDescent="0.6">
      <c r="A19" s="2">
        <v>44245</v>
      </c>
      <c r="B19" s="1">
        <v>663</v>
      </c>
      <c r="C19" s="1">
        <v>399</v>
      </c>
    </row>
    <row r="20" spans="1:3" ht="15.75" customHeight="1" x14ac:dyDescent="0.6">
      <c r="A20" s="2">
        <v>44246</v>
      </c>
      <c r="B20" s="1">
        <v>722</v>
      </c>
      <c r="C20" s="1">
        <v>389</v>
      </c>
    </row>
    <row r="21" spans="1:3" ht="13" x14ac:dyDescent="0.6">
      <c r="A21" s="2">
        <v>44247</v>
      </c>
      <c r="B21" s="1">
        <v>658</v>
      </c>
      <c r="C21" s="1">
        <v>319</v>
      </c>
    </row>
    <row r="22" spans="1:3" ht="13" x14ac:dyDescent="0.6">
      <c r="A22" s="2">
        <v>44248</v>
      </c>
      <c r="B22" s="1">
        <v>761</v>
      </c>
      <c r="C22" s="1">
        <v>406</v>
      </c>
    </row>
    <row r="23" spans="1:3" ht="13" x14ac:dyDescent="0.6">
      <c r="A23" s="2">
        <v>44249</v>
      </c>
      <c r="B23" s="1">
        <v>693</v>
      </c>
      <c r="C23" s="1">
        <v>431</v>
      </c>
    </row>
    <row r="24" spans="1:3" ht="13" x14ac:dyDescent="0.6">
      <c r="A24" s="2">
        <v>44250</v>
      </c>
      <c r="B24" s="1">
        <v>672</v>
      </c>
      <c r="C24" s="1">
        <v>420</v>
      </c>
    </row>
    <row r="25" spans="1:3" ht="13" x14ac:dyDescent="0.6">
      <c r="A25" s="2">
        <v>44251</v>
      </c>
      <c r="B25" s="1">
        <v>667</v>
      </c>
      <c r="C25" s="1">
        <v>389</v>
      </c>
    </row>
    <row r="26" spans="1:3" ht="13" x14ac:dyDescent="0.6">
      <c r="A26" s="2">
        <v>44252</v>
      </c>
      <c r="B26" s="1">
        <v>593</v>
      </c>
      <c r="C26" s="1">
        <v>174</v>
      </c>
    </row>
    <row r="27" spans="1:3" ht="13" x14ac:dyDescent="0.6">
      <c r="A27" s="2">
        <v>44253</v>
      </c>
      <c r="B27" s="1">
        <v>616</v>
      </c>
      <c r="C27" s="1">
        <v>352</v>
      </c>
    </row>
    <row r="28" spans="1:3" ht="13" x14ac:dyDescent="0.6">
      <c r="A28" s="2">
        <v>44254</v>
      </c>
      <c r="B28" s="1">
        <v>618</v>
      </c>
      <c r="C28" s="1">
        <v>218</v>
      </c>
    </row>
    <row r="29" spans="1:3" ht="13" x14ac:dyDescent="0.6">
      <c r="A29" s="2">
        <v>44255</v>
      </c>
      <c r="B29" s="1">
        <v>713</v>
      </c>
      <c r="C29" s="1">
        <v>389</v>
      </c>
    </row>
    <row r="30" spans="1:3" ht="13" x14ac:dyDescent="0.6">
      <c r="A30" s="2">
        <v>44256</v>
      </c>
      <c r="B30" s="1">
        <v>722</v>
      </c>
      <c r="C30" s="1">
        <v>389</v>
      </c>
    </row>
    <row r="31" spans="1:3" ht="13" x14ac:dyDescent="0.6">
      <c r="A31" s="2">
        <v>44257</v>
      </c>
      <c r="B31" s="1">
        <v>748</v>
      </c>
      <c r="C31" s="1">
        <v>455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DC3D-8263-4F71-ADC8-9AFC79DD2FE8}">
  <dimension ref="A1:L19"/>
  <sheetViews>
    <sheetView workbookViewId="0">
      <selection activeCell="J23" sqref="J23:J24"/>
    </sheetView>
  </sheetViews>
  <sheetFormatPr defaultRowHeight="13" x14ac:dyDescent="0.6"/>
  <cols>
    <col min="1" max="1" width="21.90625" customWidth="1"/>
    <col min="2" max="2" width="11.58984375" customWidth="1"/>
    <col min="3" max="3" width="9.54296875" customWidth="1"/>
  </cols>
  <sheetData>
    <row r="1" spans="1:12" ht="39" x14ac:dyDescent="0.6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12</v>
      </c>
      <c r="K1" s="46" t="s">
        <v>9</v>
      </c>
      <c r="L1" s="45"/>
    </row>
    <row r="2" spans="1:12" x14ac:dyDescent="0.6">
      <c r="A2" s="47">
        <v>44263</v>
      </c>
      <c r="B2" s="48">
        <v>2274</v>
      </c>
      <c r="C2" s="48">
        <v>8513</v>
      </c>
      <c r="D2" s="49">
        <v>3.56</v>
      </c>
      <c r="E2" s="49">
        <v>743</v>
      </c>
      <c r="F2" s="49">
        <v>252</v>
      </c>
      <c r="G2" s="49">
        <v>48</v>
      </c>
      <c r="H2" s="49">
        <v>45</v>
      </c>
      <c r="I2" s="48">
        <v>1192</v>
      </c>
      <c r="J2" s="49">
        <v>365</v>
      </c>
      <c r="K2" s="49">
        <v>355</v>
      </c>
      <c r="L2" s="45"/>
    </row>
    <row r="3" spans="1:12" x14ac:dyDescent="0.6">
      <c r="A3" s="47">
        <v>44264</v>
      </c>
      <c r="B3" s="48">
        <v>2367</v>
      </c>
      <c r="C3" s="48">
        <v>8931</v>
      </c>
      <c r="D3" s="49">
        <v>3.73</v>
      </c>
      <c r="E3" s="49">
        <v>750</v>
      </c>
      <c r="F3" s="49">
        <v>364</v>
      </c>
      <c r="G3" s="49">
        <v>33</v>
      </c>
      <c r="H3" s="49">
        <v>50</v>
      </c>
      <c r="I3" s="48">
        <v>1363</v>
      </c>
      <c r="J3" s="49">
        <v>481</v>
      </c>
      <c r="K3" s="49">
        <v>459</v>
      </c>
      <c r="L3" s="45"/>
    </row>
    <row r="4" spans="1:12" x14ac:dyDescent="0.6">
      <c r="A4" s="47">
        <v>44265</v>
      </c>
      <c r="B4" s="48">
        <v>2513</v>
      </c>
      <c r="C4" s="48">
        <v>17157</v>
      </c>
      <c r="D4" s="49">
        <v>7.49</v>
      </c>
      <c r="E4" s="49">
        <v>702</v>
      </c>
      <c r="F4" s="49">
        <v>20</v>
      </c>
      <c r="G4" s="49">
        <v>39</v>
      </c>
      <c r="H4" s="49">
        <v>71</v>
      </c>
      <c r="I4" s="48">
        <v>1441</v>
      </c>
      <c r="J4" s="49">
        <v>462</v>
      </c>
      <c r="K4" s="49">
        <v>402</v>
      </c>
      <c r="L4" s="45"/>
    </row>
    <row r="5" spans="1:12" x14ac:dyDescent="0.6">
      <c r="A5" s="47">
        <v>44266</v>
      </c>
      <c r="B5" s="48">
        <v>2034</v>
      </c>
      <c r="C5" s="48">
        <v>7507</v>
      </c>
      <c r="D5" s="49">
        <v>3.36</v>
      </c>
      <c r="E5" s="49">
        <v>672</v>
      </c>
      <c r="F5" s="49">
        <v>201</v>
      </c>
      <c r="G5" s="49">
        <v>6</v>
      </c>
      <c r="H5" s="49">
        <v>62</v>
      </c>
      <c r="I5" s="49">
        <v>890</v>
      </c>
      <c r="J5" s="49">
        <v>482</v>
      </c>
      <c r="K5" s="49">
        <v>480</v>
      </c>
      <c r="L5" s="45"/>
    </row>
    <row r="6" spans="1:12" x14ac:dyDescent="0.6">
      <c r="A6" s="47">
        <v>44267</v>
      </c>
      <c r="B6" s="48">
        <v>3180</v>
      </c>
      <c r="C6" s="48">
        <v>22329</v>
      </c>
      <c r="D6" s="49">
        <v>9.34</v>
      </c>
      <c r="E6" s="49">
        <v>696</v>
      </c>
      <c r="F6" s="49">
        <v>400</v>
      </c>
      <c r="G6" s="49">
        <v>74</v>
      </c>
      <c r="H6" s="49">
        <v>48</v>
      </c>
      <c r="I6" s="48">
        <v>2344</v>
      </c>
      <c r="J6" s="49">
        <v>410</v>
      </c>
      <c r="K6" s="49">
        <v>360</v>
      </c>
      <c r="L6" s="45"/>
    </row>
    <row r="7" spans="1:12" x14ac:dyDescent="0.6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6">
      <c r="A8" s="45"/>
      <c r="B8" s="49">
        <v>2000</v>
      </c>
      <c r="C8" s="49">
        <v>4000</v>
      </c>
      <c r="D8" s="49">
        <v>3</v>
      </c>
      <c r="E8" s="49">
        <v>600</v>
      </c>
      <c r="F8" s="45"/>
      <c r="G8" s="45"/>
      <c r="H8" s="45"/>
      <c r="I8" s="45"/>
      <c r="J8" s="45"/>
      <c r="K8" s="45"/>
      <c r="L8" s="45"/>
    </row>
    <row r="9" spans="1:12" x14ac:dyDescent="0.6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6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ht="26" x14ac:dyDescent="0.6">
      <c r="A11" s="52" t="s">
        <v>29</v>
      </c>
      <c r="B11" s="50" t="s">
        <v>30</v>
      </c>
      <c r="C11" s="51">
        <v>5</v>
      </c>
      <c r="D11" s="45"/>
      <c r="E11" s="45"/>
      <c r="F11" s="45"/>
      <c r="G11" s="45"/>
      <c r="H11" s="45"/>
      <c r="I11" s="45"/>
      <c r="J11" s="45"/>
      <c r="K11" s="45"/>
      <c r="L11" s="45"/>
    </row>
    <row r="12" spans="1:12" x14ac:dyDescent="0.6">
      <c r="A12" s="52" t="s">
        <v>31</v>
      </c>
      <c r="B12" s="50" t="s">
        <v>32</v>
      </c>
      <c r="C12" s="51">
        <v>4</v>
      </c>
      <c r="D12" s="45"/>
      <c r="E12" s="45"/>
      <c r="F12" s="45"/>
      <c r="G12" s="45"/>
      <c r="H12" s="45"/>
      <c r="I12" s="45"/>
      <c r="J12" s="45"/>
      <c r="K12" s="45"/>
      <c r="L12" s="45"/>
    </row>
    <row r="13" spans="1:12" x14ac:dyDescent="0.6">
      <c r="A13" s="52" t="s">
        <v>33</v>
      </c>
      <c r="B13" s="50" t="s">
        <v>34</v>
      </c>
      <c r="C13" s="51">
        <v>20</v>
      </c>
      <c r="D13" s="45"/>
      <c r="E13" s="45"/>
      <c r="F13" s="45"/>
      <c r="G13" s="45"/>
      <c r="H13" s="45"/>
      <c r="I13" s="45"/>
      <c r="J13" s="45"/>
      <c r="K13" s="45"/>
      <c r="L13" s="45"/>
    </row>
    <row r="14" spans="1:12" x14ac:dyDescent="0.6">
      <c r="A14" s="52" t="s">
        <v>88</v>
      </c>
      <c r="B14" s="50" t="s">
        <v>36</v>
      </c>
      <c r="C14" s="51">
        <v>0</v>
      </c>
      <c r="D14" s="45"/>
      <c r="E14" s="45"/>
      <c r="F14" s="45"/>
      <c r="G14" s="45"/>
      <c r="H14" s="45"/>
      <c r="I14" s="45"/>
      <c r="J14" s="45"/>
      <c r="K14" s="45"/>
      <c r="L14" s="45"/>
    </row>
    <row r="15" spans="1:12" ht="26" x14ac:dyDescent="0.6">
      <c r="A15" s="52" t="s">
        <v>89</v>
      </c>
      <c r="B15" s="50" t="s">
        <v>38</v>
      </c>
      <c r="C15" s="53">
        <v>0</v>
      </c>
      <c r="D15" s="45"/>
      <c r="E15" s="45"/>
      <c r="F15" s="45"/>
      <c r="G15" s="45"/>
      <c r="H15" s="45"/>
      <c r="I15" s="45"/>
      <c r="J15" s="45"/>
      <c r="K15" s="45"/>
      <c r="L15" s="45"/>
    </row>
    <row r="16" spans="1:12" x14ac:dyDescent="0.6">
      <c r="A16" s="52" t="s">
        <v>90</v>
      </c>
      <c r="B16" s="50" t="s">
        <v>40</v>
      </c>
      <c r="C16" s="51">
        <v>0</v>
      </c>
      <c r="D16" s="45"/>
      <c r="E16" s="45"/>
      <c r="F16" s="45"/>
      <c r="G16" s="45"/>
      <c r="H16" s="45"/>
      <c r="I16" s="45"/>
      <c r="J16" s="45"/>
      <c r="K16" s="45"/>
      <c r="L16" s="45"/>
    </row>
    <row r="17" spans="1:12" x14ac:dyDescent="0.6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 x14ac:dyDescent="0.6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 x14ac:dyDescent="0.6">
      <c r="A19" s="45" t="s">
        <v>41</v>
      </c>
      <c r="B19" s="45"/>
      <c r="C19" s="49">
        <v>2.9</v>
      </c>
      <c r="D19" s="45"/>
      <c r="E19" s="45"/>
      <c r="F19" s="45"/>
      <c r="G19" s="45"/>
      <c r="H19" s="45"/>
      <c r="I19" s="45"/>
      <c r="J19" s="45"/>
      <c r="K19" s="45"/>
      <c r="L19" s="4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602C-541B-42EA-82A0-4BB52F29ABD0}">
  <dimension ref="B2:C12"/>
  <sheetViews>
    <sheetView showGridLines="0" zoomScale="130" zoomScaleNormal="130" workbookViewId="0">
      <selection activeCell="F8" sqref="F8"/>
    </sheetView>
  </sheetViews>
  <sheetFormatPr defaultRowHeight="13" x14ac:dyDescent="0.6"/>
  <cols>
    <col min="1" max="1" width="2.86328125" customWidth="1"/>
    <col min="2" max="2" width="8.08984375" customWidth="1"/>
    <col min="3" max="3" width="9.40625" customWidth="1"/>
  </cols>
  <sheetData>
    <row r="2" spans="2:3" ht="26" x14ac:dyDescent="0.6">
      <c r="B2" s="50" t="s">
        <v>91</v>
      </c>
      <c r="C2" s="51">
        <v>378.43</v>
      </c>
    </row>
    <row r="3" spans="2:3" ht="26" x14ac:dyDescent="0.6">
      <c r="B3" s="50" t="s">
        <v>92</v>
      </c>
      <c r="C3" s="51">
        <v>411.2</v>
      </c>
    </row>
    <row r="4" spans="2:3" x14ac:dyDescent="0.6">
      <c r="B4" s="50" t="s">
        <v>93</v>
      </c>
      <c r="C4" s="51">
        <v>30</v>
      </c>
    </row>
    <row r="5" spans="2:3" x14ac:dyDescent="0.6">
      <c r="B5" s="50" t="s">
        <v>94</v>
      </c>
      <c r="C5" s="51">
        <v>5</v>
      </c>
    </row>
    <row r="6" spans="2:3" ht="26" x14ac:dyDescent="0.6">
      <c r="B6" s="50" t="s">
        <v>95</v>
      </c>
      <c r="C6" s="51">
        <v>66.239999999999995</v>
      </c>
    </row>
    <row r="7" spans="2:3" ht="26" x14ac:dyDescent="0.6">
      <c r="B7" s="50" t="s">
        <v>96</v>
      </c>
      <c r="C7" s="51">
        <v>56.75</v>
      </c>
    </row>
    <row r="8" spans="2:3" x14ac:dyDescent="0.6">
      <c r="B8" s="50" t="s">
        <v>97</v>
      </c>
      <c r="C8" s="51">
        <v>-1.17</v>
      </c>
    </row>
    <row r="9" spans="2:3" x14ac:dyDescent="0.6">
      <c r="B9" s="50" t="s">
        <v>98</v>
      </c>
      <c r="C9" s="51">
        <v>0.88</v>
      </c>
    </row>
    <row r="12" spans="2:3" x14ac:dyDescent="0.6">
      <c r="C12" s="51">
        <f>1-_xlfn.NORM.S.DIST(0.464,TRUE)</f>
        <v>0.32132387281569263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29F1-DE81-4C8C-94A0-14420E078E58}">
  <dimension ref="B2:D38"/>
  <sheetViews>
    <sheetView showGridLines="0" zoomScaleNormal="100" workbookViewId="0">
      <selection activeCell="H21" sqref="H21"/>
    </sheetView>
  </sheetViews>
  <sheetFormatPr defaultRowHeight="13" x14ac:dyDescent="0.6"/>
  <cols>
    <col min="2" max="2" width="8.40625" customWidth="1"/>
    <col min="3" max="3" width="13.26953125" bestFit="1" customWidth="1"/>
    <col min="4" max="4" width="17.08984375" bestFit="1" customWidth="1"/>
  </cols>
  <sheetData>
    <row r="2" spans="2:4" x14ac:dyDescent="0.6">
      <c r="B2" s="38" t="s">
        <v>0</v>
      </c>
      <c r="C2" s="42" t="s">
        <v>9</v>
      </c>
      <c r="D2" s="43" t="s">
        <v>85</v>
      </c>
    </row>
    <row r="3" spans="2:4" x14ac:dyDescent="0.6">
      <c r="B3" s="44">
        <v>44228</v>
      </c>
      <c r="C3" s="38">
        <v>403</v>
      </c>
      <c r="D3" s="55"/>
    </row>
    <row r="4" spans="2:4" x14ac:dyDescent="0.6">
      <c r="B4" s="44">
        <v>44229</v>
      </c>
      <c r="C4" s="38">
        <v>428</v>
      </c>
      <c r="D4" s="38" t="e">
        <v>#N/A</v>
      </c>
    </row>
    <row r="5" spans="2:4" x14ac:dyDescent="0.6">
      <c r="B5" s="44">
        <v>44230</v>
      </c>
      <c r="C5" s="38">
        <v>410</v>
      </c>
      <c r="D5" s="38" t="e">
        <v>#N/A</v>
      </c>
    </row>
    <row r="6" spans="2:4" x14ac:dyDescent="0.6">
      <c r="B6" s="44">
        <v>44231</v>
      </c>
      <c r="C6" s="38">
        <v>391</v>
      </c>
      <c r="D6" s="38" t="e">
        <v>#N/A</v>
      </c>
    </row>
    <row r="7" spans="2:4" x14ac:dyDescent="0.6">
      <c r="B7" s="44">
        <v>44232</v>
      </c>
      <c r="C7" s="38">
        <v>408</v>
      </c>
      <c r="D7" s="38" t="e">
        <v>#N/A</v>
      </c>
    </row>
    <row r="8" spans="2:4" x14ac:dyDescent="0.6">
      <c r="B8" s="44">
        <v>44233</v>
      </c>
      <c r="C8" s="38">
        <v>230</v>
      </c>
      <c r="D8" s="38">
        <f t="shared" ref="D8:D38" si="0">AVERAGE(C4:C8)</f>
        <v>373.4</v>
      </c>
    </row>
    <row r="9" spans="2:4" x14ac:dyDescent="0.6">
      <c r="B9" s="44">
        <v>44234</v>
      </c>
      <c r="C9" s="38">
        <v>423</v>
      </c>
      <c r="D9" s="38">
        <f t="shared" si="0"/>
        <v>372.4</v>
      </c>
    </row>
    <row r="10" spans="2:4" x14ac:dyDescent="0.6">
      <c r="B10" s="44">
        <v>44235</v>
      </c>
      <c r="C10" s="38">
        <v>399</v>
      </c>
      <c r="D10" s="38">
        <f t="shared" si="0"/>
        <v>370.2</v>
      </c>
    </row>
    <row r="11" spans="2:4" x14ac:dyDescent="0.6">
      <c r="B11" s="44">
        <v>44236</v>
      </c>
      <c r="C11" s="38">
        <v>408</v>
      </c>
      <c r="D11" s="38">
        <f t="shared" si="0"/>
        <v>373.6</v>
      </c>
    </row>
    <row r="12" spans="2:4" x14ac:dyDescent="0.6">
      <c r="B12" s="44">
        <v>44237</v>
      </c>
      <c r="C12" s="38">
        <v>389</v>
      </c>
      <c r="D12" s="38">
        <f t="shared" si="0"/>
        <v>369.8</v>
      </c>
    </row>
    <row r="13" spans="2:4" x14ac:dyDescent="0.6">
      <c r="B13" s="44">
        <v>44238</v>
      </c>
      <c r="C13" s="38">
        <v>455</v>
      </c>
      <c r="D13" s="38">
        <f t="shared" si="0"/>
        <v>414.8</v>
      </c>
    </row>
    <row r="14" spans="2:4" x14ac:dyDescent="0.6">
      <c r="B14" s="44">
        <v>44239</v>
      </c>
      <c r="C14" s="38">
        <v>395</v>
      </c>
      <c r="D14" s="38">
        <f t="shared" si="0"/>
        <v>409.2</v>
      </c>
    </row>
    <row r="15" spans="2:4" x14ac:dyDescent="0.6">
      <c r="B15" s="44">
        <v>44240</v>
      </c>
      <c r="C15" s="38">
        <v>305</v>
      </c>
      <c r="D15" s="38">
        <f t="shared" si="0"/>
        <v>390.4</v>
      </c>
    </row>
    <row r="16" spans="2:4" x14ac:dyDescent="0.6">
      <c r="B16" s="44">
        <v>44241</v>
      </c>
      <c r="C16" s="38">
        <v>409</v>
      </c>
      <c r="D16" s="38">
        <f t="shared" si="0"/>
        <v>390.6</v>
      </c>
    </row>
    <row r="17" spans="2:4" x14ac:dyDescent="0.6">
      <c r="B17" s="44">
        <v>44242</v>
      </c>
      <c r="C17" s="38">
        <v>398</v>
      </c>
      <c r="D17" s="38">
        <f t="shared" si="0"/>
        <v>392.4</v>
      </c>
    </row>
    <row r="18" spans="2:4" x14ac:dyDescent="0.6">
      <c r="B18" s="44">
        <v>44243</v>
      </c>
      <c r="C18" s="38">
        <v>383</v>
      </c>
      <c r="D18" s="38">
        <f t="shared" si="0"/>
        <v>378</v>
      </c>
    </row>
    <row r="19" spans="2:4" x14ac:dyDescent="0.6">
      <c r="B19" s="44">
        <v>44244</v>
      </c>
      <c r="C19" s="38">
        <v>389</v>
      </c>
      <c r="D19" s="38">
        <f t="shared" si="0"/>
        <v>376.8</v>
      </c>
    </row>
    <row r="20" spans="2:4" x14ac:dyDescent="0.6">
      <c r="B20" s="44">
        <v>44245</v>
      </c>
      <c r="C20" s="38">
        <v>399</v>
      </c>
      <c r="D20" s="38">
        <f t="shared" si="0"/>
        <v>395.6</v>
      </c>
    </row>
    <row r="21" spans="2:4" x14ac:dyDescent="0.6">
      <c r="B21" s="44">
        <v>44246</v>
      </c>
      <c r="C21" s="38">
        <v>389</v>
      </c>
      <c r="D21" s="38">
        <f t="shared" si="0"/>
        <v>391.6</v>
      </c>
    </row>
    <row r="22" spans="2:4" x14ac:dyDescent="0.6">
      <c r="B22" s="44">
        <v>44247</v>
      </c>
      <c r="C22" s="38">
        <v>319</v>
      </c>
      <c r="D22" s="38">
        <f t="shared" si="0"/>
        <v>375.8</v>
      </c>
    </row>
    <row r="23" spans="2:4" x14ac:dyDescent="0.6">
      <c r="B23" s="44">
        <v>44248</v>
      </c>
      <c r="C23" s="38">
        <v>406</v>
      </c>
      <c r="D23" s="38">
        <f t="shared" si="0"/>
        <v>380.4</v>
      </c>
    </row>
    <row r="24" spans="2:4" x14ac:dyDescent="0.6">
      <c r="B24" s="44">
        <v>44249</v>
      </c>
      <c r="C24" s="38">
        <v>431</v>
      </c>
      <c r="D24" s="38">
        <f t="shared" si="0"/>
        <v>388.8</v>
      </c>
    </row>
    <row r="25" spans="2:4" x14ac:dyDescent="0.6">
      <c r="B25" s="44">
        <v>44250</v>
      </c>
      <c r="C25" s="38">
        <v>420</v>
      </c>
      <c r="D25" s="38">
        <f t="shared" si="0"/>
        <v>393</v>
      </c>
    </row>
    <row r="26" spans="2:4" x14ac:dyDescent="0.6">
      <c r="B26" s="44">
        <v>44251</v>
      </c>
      <c r="C26" s="38">
        <v>389</v>
      </c>
      <c r="D26" s="38">
        <f t="shared" si="0"/>
        <v>393</v>
      </c>
    </row>
    <row r="27" spans="2:4" x14ac:dyDescent="0.6">
      <c r="B27" s="44">
        <v>44252</v>
      </c>
      <c r="C27" s="38">
        <v>174</v>
      </c>
      <c r="D27" s="38">
        <f t="shared" si="0"/>
        <v>364</v>
      </c>
    </row>
    <row r="28" spans="2:4" x14ac:dyDescent="0.6">
      <c r="B28" s="44">
        <v>44253</v>
      </c>
      <c r="C28" s="38">
        <v>352</v>
      </c>
      <c r="D28" s="38">
        <f t="shared" si="0"/>
        <v>353.2</v>
      </c>
    </row>
    <row r="29" spans="2:4" x14ac:dyDescent="0.6">
      <c r="B29" s="44">
        <v>44254</v>
      </c>
      <c r="C29" s="38">
        <v>218</v>
      </c>
      <c r="D29" s="38">
        <f t="shared" si="0"/>
        <v>310.60000000000002</v>
      </c>
    </row>
    <row r="30" spans="2:4" x14ac:dyDescent="0.6">
      <c r="B30" s="44">
        <v>44255</v>
      </c>
      <c r="C30" s="38">
        <v>389</v>
      </c>
      <c r="D30" s="38">
        <f t="shared" si="0"/>
        <v>304.39999999999998</v>
      </c>
    </row>
    <row r="31" spans="2:4" x14ac:dyDescent="0.6">
      <c r="B31" s="44">
        <v>44256</v>
      </c>
      <c r="C31" s="38">
        <v>389</v>
      </c>
      <c r="D31" s="38">
        <f t="shared" si="0"/>
        <v>304.39999999999998</v>
      </c>
    </row>
    <row r="32" spans="2:4" x14ac:dyDescent="0.6">
      <c r="B32" s="44">
        <v>44257</v>
      </c>
      <c r="C32" s="38">
        <v>455</v>
      </c>
      <c r="D32" s="38">
        <f t="shared" si="0"/>
        <v>360.6</v>
      </c>
    </row>
    <row r="33" spans="2:4" x14ac:dyDescent="0.6">
      <c r="B33" s="44">
        <v>44263</v>
      </c>
      <c r="C33" s="38">
        <v>355</v>
      </c>
      <c r="D33" s="38">
        <f t="shared" si="0"/>
        <v>361.2</v>
      </c>
    </row>
    <row r="34" spans="2:4" x14ac:dyDescent="0.6">
      <c r="B34" s="44">
        <v>44264</v>
      </c>
      <c r="C34" s="38">
        <v>459</v>
      </c>
      <c r="D34" s="38">
        <f t="shared" si="0"/>
        <v>409.4</v>
      </c>
    </row>
    <row r="35" spans="2:4" x14ac:dyDescent="0.6">
      <c r="B35" s="44">
        <v>44265</v>
      </c>
      <c r="C35" s="38">
        <v>402</v>
      </c>
      <c r="D35" s="38">
        <f t="shared" si="0"/>
        <v>412</v>
      </c>
    </row>
    <row r="36" spans="2:4" x14ac:dyDescent="0.6">
      <c r="B36" s="44">
        <v>44266</v>
      </c>
      <c r="C36" s="38">
        <v>480</v>
      </c>
      <c r="D36" s="38">
        <f t="shared" si="0"/>
        <v>430.2</v>
      </c>
    </row>
    <row r="37" spans="2:4" x14ac:dyDescent="0.6">
      <c r="B37" s="44">
        <v>44267</v>
      </c>
      <c r="C37" s="38">
        <v>360</v>
      </c>
      <c r="D37" s="38">
        <f t="shared" si="0"/>
        <v>411.2</v>
      </c>
    </row>
    <row r="38" spans="2:4" x14ac:dyDescent="0.6">
      <c r="B38" s="54" t="s">
        <v>84</v>
      </c>
      <c r="C38" s="38"/>
      <c r="D38" s="38">
        <f t="shared" si="0"/>
        <v>425.25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3726-2DA4-4396-A7A5-65A74DCDEAC3}">
  <dimension ref="B1:E37"/>
  <sheetViews>
    <sheetView topLeftCell="E1" workbookViewId="0">
      <selection activeCell="E20" sqref="E20"/>
    </sheetView>
  </sheetViews>
  <sheetFormatPr defaultRowHeight="13" x14ac:dyDescent="0.6"/>
  <cols>
    <col min="2" max="2" width="9.953125" customWidth="1"/>
    <col min="3" max="3" width="12.81640625" bestFit="1" customWidth="1"/>
    <col min="4" max="4" width="18.2265625" bestFit="1" customWidth="1"/>
    <col min="5" max="5" width="29.6328125" bestFit="1" customWidth="1"/>
  </cols>
  <sheetData>
    <row r="1" spans="2:5" x14ac:dyDescent="0.6">
      <c r="B1" s="1" t="s">
        <v>0</v>
      </c>
      <c r="C1" s="6" t="s">
        <v>9</v>
      </c>
      <c r="D1" s="36" t="s">
        <v>86</v>
      </c>
      <c r="E1" s="36" t="s">
        <v>87</v>
      </c>
    </row>
    <row r="2" spans="2:5" x14ac:dyDescent="0.6">
      <c r="B2" s="2">
        <v>44228</v>
      </c>
      <c r="C2" s="1">
        <v>403</v>
      </c>
      <c r="D2" t="e">
        <v>#N/A</v>
      </c>
      <c r="E2" t="e">
        <v>#N/A</v>
      </c>
    </row>
    <row r="3" spans="2:5" x14ac:dyDescent="0.6">
      <c r="B3" s="2">
        <v>44229</v>
      </c>
      <c r="C3" s="1">
        <v>428</v>
      </c>
      <c r="D3">
        <f>C2</f>
        <v>403</v>
      </c>
      <c r="E3">
        <f>C2</f>
        <v>403</v>
      </c>
    </row>
    <row r="4" spans="2:5" x14ac:dyDescent="0.6">
      <c r="B4" s="2">
        <v>44230</v>
      </c>
      <c r="C4" s="1">
        <v>410</v>
      </c>
      <c r="D4">
        <f t="shared" ref="D4:D37" si="0">0.2*C3+0.8*D3</f>
        <v>408.00000000000006</v>
      </c>
      <c r="E4">
        <f t="shared" ref="E4:E37" si="1">0.8*C3+0.2*E3</f>
        <v>423.00000000000006</v>
      </c>
    </row>
    <row r="5" spans="2:5" x14ac:dyDescent="0.6">
      <c r="B5" s="2">
        <v>44231</v>
      </c>
      <c r="C5" s="1">
        <v>391</v>
      </c>
      <c r="D5">
        <f t="shared" si="0"/>
        <v>408.40000000000009</v>
      </c>
      <c r="E5">
        <f t="shared" si="1"/>
        <v>412.6</v>
      </c>
    </row>
    <row r="6" spans="2:5" x14ac:dyDescent="0.6">
      <c r="B6" s="2">
        <v>44232</v>
      </c>
      <c r="C6" s="1">
        <v>408</v>
      </c>
      <c r="D6">
        <f t="shared" si="0"/>
        <v>404.92000000000007</v>
      </c>
      <c r="E6">
        <f t="shared" si="1"/>
        <v>395.32000000000005</v>
      </c>
    </row>
    <row r="7" spans="2:5" x14ac:dyDescent="0.6">
      <c r="B7" s="2">
        <v>44233</v>
      </c>
      <c r="C7" s="1">
        <v>230</v>
      </c>
      <c r="D7">
        <f t="shared" si="0"/>
        <v>405.53600000000012</v>
      </c>
      <c r="E7">
        <f t="shared" si="1"/>
        <v>405.46400000000006</v>
      </c>
    </row>
    <row r="8" spans="2:5" x14ac:dyDescent="0.6">
      <c r="B8" s="2">
        <v>44234</v>
      </c>
      <c r="C8" s="1">
        <v>423</v>
      </c>
      <c r="D8">
        <f t="shared" si="0"/>
        <v>370.42880000000014</v>
      </c>
      <c r="E8">
        <f t="shared" si="1"/>
        <v>265.09280000000001</v>
      </c>
    </row>
    <row r="9" spans="2:5" x14ac:dyDescent="0.6">
      <c r="B9" s="2">
        <v>44235</v>
      </c>
      <c r="C9" s="1">
        <v>399</v>
      </c>
      <c r="D9">
        <f t="shared" si="0"/>
        <v>380.94304000000017</v>
      </c>
      <c r="E9">
        <f t="shared" si="1"/>
        <v>391.41856000000007</v>
      </c>
    </row>
    <row r="10" spans="2:5" x14ac:dyDescent="0.6">
      <c r="B10" s="2">
        <v>44236</v>
      </c>
      <c r="C10" s="1">
        <v>408</v>
      </c>
      <c r="D10">
        <f t="shared" si="0"/>
        <v>384.55443200000013</v>
      </c>
      <c r="E10">
        <f t="shared" si="1"/>
        <v>397.48371200000008</v>
      </c>
    </row>
    <row r="11" spans="2:5" x14ac:dyDescent="0.6">
      <c r="B11" s="2">
        <v>44237</v>
      </c>
      <c r="C11" s="1">
        <v>389</v>
      </c>
      <c r="D11">
        <f t="shared" si="0"/>
        <v>389.24354560000017</v>
      </c>
      <c r="E11">
        <f t="shared" si="1"/>
        <v>405.89674240000005</v>
      </c>
    </row>
    <row r="12" spans="2:5" x14ac:dyDescent="0.6">
      <c r="B12" s="2">
        <v>44238</v>
      </c>
      <c r="C12" s="1">
        <v>455</v>
      </c>
      <c r="D12">
        <f t="shared" si="0"/>
        <v>389.19483648000016</v>
      </c>
      <c r="E12">
        <f t="shared" si="1"/>
        <v>392.37934848000009</v>
      </c>
    </row>
    <row r="13" spans="2:5" x14ac:dyDescent="0.6">
      <c r="B13" s="2">
        <v>44239</v>
      </c>
      <c r="C13" s="1">
        <v>395</v>
      </c>
      <c r="D13">
        <f t="shared" si="0"/>
        <v>402.35586918400014</v>
      </c>
      <c r="E13">
        <f t="shared" si="1"/>
        <v>442.47586969600002</v>
      </c>
    </row>
    <row r="14" spans="2:5" x14ac:dyDescent="0.6">
      <c r="B14" s="2">
        <v>44240</v>
      </c>
      <c r="C14" s="1">
        <v>305</v>
      </c>
      <c r="D14">
        <f t="shared" si="0"/>
        <v>400.88469534720014</v>
      </c>
      <c r="E14">
        <f t="shared" si="1"/>
        <v>404.49517393920001</v>
      </c>
    </row>
    <row r="15" spans="2:5" x14ac:dyDescent="0.6">
      <c r="B15" s="2">
        <v>44241</v>
      </c>
      <c r="C15" s="1">
        <v>409</v>
      </c>
      <c r="D15">
        <f t="shared" si="0"/>
        <v>381.70775627776015</v>
      </c>
      <c r="E15">
        <f t="shared" si="1"/>
        <v>324.89903478784004</v>
      </c>
    </row>
    <row r="16" spans="2:5" x14ac:dyDescent="0.6">
      <c r="B16" s="2">
        <v>44242</v>
      </c>
      <c r="C16" s="1">
        <v>398</v>
      </c>
      <c r="D16">
        <f t="shared" si="0"/>
        <v>387.16620502220815</v>
      </c>
      <c r="E16">
        <f t="shared" si="1"/>
        <v>392.17980695756808</v>
      </c>
    </row>
    <row r="17" spans="2:5" x14ac:dyDescent="0.6">
      <c r="B17" s="2">
        <v>44243</v>
      </c>
      <c r="C17" s="1">
        <v>383</v>
      </c>
      <c r="D17">
        <f t="shared" si="0"/>
        <v>389.33296401776659</v>
      </c>
      <c r="E17">
        <f t="shared" si="1"/>
        <v>396.83596139151365</v>
      </c>
    </row>
    <row r="18" spans="2:5" x14ac:dyDescent="0.6">
      <c r="B18" s="2">
        <v>44244</v>
      </c>
      <c r="C18" s="1">
        <v>389</v>
      </c>
      <c r="D18">
        <f t="shared" si="0"/>
        <v>388.06637121421329</v>
      </c>
      <c r="E18">
        <f t="shared" si="1"/>
        <v>385.76719227830279</v>
      </c>
    </row>
    <row r="19" spans="2:5" x14ac:dyDescent="0.6">
      <c r="B19" s="2">
        <v>44245</v>
      </c>
      <c r="C19" s="1">
        <v>399</v>
      </c>
      <c r="D19">
        <f t="shared" si="0"/>
        <v>388.25309697137067</v>
      </c>
      <c r="E19">
        <f t="shared" si="1"/>
        <v>388.35343845566058</v>
      </c>
    </row>
    <row r="20" spans="2:5" x14ac:dyDescent="0.6">
      <c r="B20" s="2">
        <v>44246</v>
      </c>
      <c r="C20" s="1">
        <v>389</v>
      </c>
      <c r="D20">
        <f t="shared" si="0"/>
        <v>390.40247757709659</v>
      </c>
      <c r="E20">
        <f t="shared" si="1"/>
        <v>396.87068769113216</v>
      </c>
    </row>
    <row r="21" spans="2:5" x14ac:dyDescent="0.6">
      <c r="B21" s="2">
        <v>44247</v>
      </c>
      <c r="C21" s="1">
        <v>319</v>
      </c>
      <c r="D21">
        <f t="shared" si="0"/>
        <v>390.12198206167733</v>
      </c>
      <c r="E21">
        <f t="shared" si="1"/>
        <v>390.57413753822647</v>
      </c>
    </row>
    <row r="22" spans="2:5" x14ac:dyDescent="0.6">
      <c r="B22" s="2">
        <v>44248</v>
      </c>
      <c r="C22" s="1">
        <v>406</v>
      </c>
      <c r="D22">
        <f t="shared" si="0"/>
        <v>375.89758564934192</v>
      </c>
      <c r="E22">
        <f t="shared" si="1"/>
        <v>333.3148275076453</v>
      </c>
    </row>
    <row r="23" spans="2:5" x14ac:dyDescent="0.6">
      <c r="B23" s="2">
        <v>44249</v>
      </c>
      <c r="C23" s="1">
        <v>431</v>
      </c>
      <c r="D23">
        <f t="shared" si="0"/>
        <v>381.91806851947354</v>
      </c>
      <c r="E23">
        <f t="shared" si="1"/>
        <v>391.46296550152908</v>
      </c>
    </row>
    <row r="24" spans="2:5" x14ac:dyDescent="0.6">
      <c r="B24" s="2">
        <v>44250</v>
      </c>
      <c r="C24" s="1">
        <v>420</v>
      </c>
      <c r="D24">
        <f t="shared" si="0"/>
        <v>391.73445481557883</v>
      </c>
      <c r="E24">
        <f t="shared" si="1"/>
        <v>423.09259310030586</v>
      </c>
    </row>
    <row r="25" spans="2:5" x14ac:dyDescent="0.6">
      <c r="B25" s="2">
        <v>44251</v>
      </c>
      <c r="C25" s="1">
        <v>389</v>
      </c>
      <c r="D25">
        <f t="shared" si="0"/>
        <v>397.38756385246307</v>
      </c>
      <c r="E25">
        <f t="shared" si="1"/>
        <v>420.6185186200612</v>
      </c>
    </row>
    <row r="26" spans="2:5" x14ac:dyDescent="0.6">
      <c r="B26" s="2">
        <v>44252</v>
      </c>
      <c r="C26" s="1">
        <v>174</v>
      </c>
      <c r="D26">
        <f t="shared" si="0"/>
        <v>395.71005108197051</v>
      </c>
      <c r="E26">
        <f t="shared" si="1"/>
        <v>395.32370372401226</v>
      </c>
    </row>
    <row r="27" spans="2:5" x14ac:dyDescent="0.6">
      <c r="B27" s="2">
        <v>44253</v>
      </c>
      <c r="C27" s="1">
        <v>352</v>
      </c>
      <c r="D27">
        <f t="shared" si="0"/>
        <v>351.36804086557646</v>
      </c>
      <c r="E27">
        <f t="shared" si="1"/>
        <v>218.26474074480248</v>
      </c>
    </row>
    <row r="28" spans="2:5" x14ac:dyDescent="0.6">
      <c r="B28" s="2">
        <v>44254</v>
      </c>
      <c r="C28" s="1">
        <v>218</v>
      </c>
      <c r="D28">
        <f t="shared" si="0"/>
        <v>351.49443269246115</v>
      </c>
      <c r="E28">
        <f t="shared" si="1"/>
        <v>325.25294814896051</v>
      </c>
    </row>
    <row r="29" spans="2:5" x14ac:dyDescent="0.6">
      <c r="B29" s="2">
        <v>44255</v>
      </c>
      <c r="C29" s="1">
        <v>389</v>
      </c>
      <c r="D29">
        <f t="shared" si="0"/>
        <v>324.79554615396893</v>
      </c>
      <c r="E29">
        <f t="shared" si="1"/>
        <v>239.45058962979209</v>
      </c>
    </row>
    <row r="30" spans="2:5" x14ac:dyDescent="0.6">
      <c r="B30" s="2">
        <v>44256</v>
      </c>
      <c r="C30" s="1">
        <v>389</v>
      </c>
      <c r="D30">
        <f t="shared" si="0"/>
        <v>337.63643692317515</v>
      </c>
      <c r="E30">
        <f t="shared" si="1"/>
        <v>359.09011792595845</v>
      </c>
    </row>
    <row r="31" spans="2:5" x14ac:dyDescent="0.6">
      <c r="B31" s="2">
        <v>44257</v>
      </c>
      <c r="C31" s="1">
        <v>455</v>
      </c>
      <c r="D31">
        <f t="shared" si="0"/>
        <v>347.90914953854013</v>
      </c>
      <c r="E31">
        <f t="shared" si="1"/>
        <v>383.01802358519171</v>
      </c>
    </row>
    <row r="32" spans="2:5" x14ac:dyDescent="0.6">
      <c r="B32" s="47">
        <v>44263</v>
      </c>
      <c r="C32" s="49">
        <v>355</v>
      </c>
      <c r="D32">
        <f t="shared" si="0"/>
        <v>369.32731963083211</v>
      </c>
      <c r="E32">
        <f t="shared" si="1"/>
        <v>440.60360471703837</v>
      </c>
    </row>
    <row r="33" spans="2:5" x14ac:dyDescent="0.6">
      <c r="B33" s="47">
        <v>44264</v>
      </c>
      <c r="C33" s="49">
        <v>459</v>
      </c>
      <c r="D33">
        <f t="shared" si="0"/>
        <v>366.46185570466571</v>
      </c>
      <c r="E33">
        <f t="shared" si="1"/>
        <v>372.12072094340766</v>
      </c>
    </row>
    <row r="34" spans="2:5" x14ac:dyDescent="0.6">
      <c r="B34" s="47">
        <v>44265</v>
      </c>
      <c r="C34" s="49">
        <v>402</v>
      </c>
      <c r="D34">
        <f t="shared" si="0"/>
        <v>384.96948456373258</v>
      </c>
      <c r="E34">
        <f t="shared" si="1"/>
        <v>441.62414418868161</v>
      </c>
    </row>
    <row r="35" spans="2:5" x14ac:dyDescent="0.6">
      <c r="B35" s="47">
        <v>44266</v>
      </c>
      <c r="C35" s="49">
        <v>480</v>
      </c>
      <c r="D35">
        <f t="shared" si="0"/>
        <v>388.37558765098606</v>
      </c>
      <c r="E35">
        <f t="shared" si="1"/>
        <v>409.92482883773636</v>
      </c>
    </row>
    <row r="36" spans="2:5" x14ac:dyDescent="0.6">
      <c r="B36" s="47">
        <v>44267</v>
      </c>
      <c r="C36" s="49">
        <v>360</v>
      </c>
      <c r="D36">
        <f t="shared" si="0"/>
        <v>406.70047012078885</v>
      </c>
      <c r="E36">
        <f t="shared" si="1"/>
        <v>465.98496576754729</v>
      </c>
    </row>
    <row r="37" spans="2:5" x14ac:dyDescent="0.6">
      <c r="B37" s="40" t="s">
        <v>99</v>
      </c>
      <c r="D37">
        <f t="shared" si="0"/>
        <v>397.36037609663111</v>
      </c>
      <c r="E37">
        <f t="shared" si="1"/>
        <v>381.19699315350948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topLeftCell="D1" workbookViewId="0">
      <selection activeCell="C3" sqref="C3"/>
    </sheetView>
  </sheetViews>
  <sheetFormatPr defaultColWidth="14.40625" defaultRowHeight="15.75" customHeight="1" x14ac:dyDescent="0.6"/>
  <cols>
    <col min="2" max="2" width="19.54296875" customWidth="1"/>
    <col min="5" max="5" width="17" customWidth="1"/>
    <col min="6" max="6" width="20.86328125" customWidth="1"/>
    <col min="7" max="7" width="18.6796875" customWidth="1"/>
    <col min="8" max="8" width="18" customWidth="1"/>
    <col min="10" max="10" width="11.26953125" customWidth="1"/>
  </cols>
  <sheetData>
    <row r="1" spans="1:11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6" t="s">
        <v>9</v>
      </c>
    </row>
    <row r="2" spans="1:11" ht="15.75" customHeight="1" x14ac:dyDescent="0.6">
      <c r="A2" s="2">
        <v>44228</v>
      </c>
      <c r="B2" s="3">
        <v>2128</v>
      </c>
      <c r="C2" s="3">
        <v>9693</v>
      </c>
      <c r="D2" s="1">
        <v>4.1399999999999997</v>
      </c>
      <c r="E2" s="1">
        <v>634</v>
      </c>
      <c r="F2" s="1">
        <v>261</v>
      </c>
      <c r="G2" s="1">
        <v>3</v>
      </c>
      <c r="H2" s="1">
        <v>20</v>
      </c>
      <c r="I2" s="1">
        <v>984</v>
      </c>
      <c r="J2" s="1">
        <v>469</v>
      </c>
      <c r="K2" s="1">
        <v>403</v>
      </c>
    </row>
    <row r="3" spans="1:11" ht="15.75" customHeight="1" x14ac:dyDescent="0.6">
      <c r="A3" s="2">
        <v>44229</v>
      </c>
      <c r="B3" s="3">
        <v>2229</v>
      </c>
      <c r="C3" s="3">
        <v>9870</v>
      </c>
      <c r="D3" s="1">
        <v>4.3899999999999997</v>
      </c>
      <c r="E3" s="1">
        <v>691</v>
      </c>
      <c r="F3" s="1">
        <v>244</v>
      </c>
      <c r="G3" s="1">
        <v>7</v>
      </c>
      <c r="H3" s="1">
        <v>29</v>
      </c>
      <c r="I3" s="3">
        <v>1044</v>
      </c>
      <c r="J3" s="1">
        <v>482</v>
      </c>
      <c r="K3" s="1">
        <v>428</v>
      </c>
    </row>
    <row r="4" spans="1:11" ht="15.75" customHeight="1" x14ac:dyDescent="0.6">
      <c r="A4" s="2">
        <v>44230</v>
      </c>
      <c r="B4" s="3">
        <v>2177</v>
      </c>
      <c r="C4" s="3">
        <v>11596</v>
      </c>
      <c r="D4" s="1">
        <v>5.34</v>
      </c>
      <c r="E4" s="1">
        <v>686</v>
      </c>
      <c r="F4" s="1">
        <v>228</v>
      </c>
      <c r="G4" s="1">
        <v>11</v>
      </c>
      <c r="H4" s="1">
        <v>33</v>
      </c>
      <c r="I4" s="3">
        <v>1023</v>
      </c>
      <c r="J4" s="1">
        <v>456</v>
      </c>
      <c r="K4" s="1">
        <v>410</v>
      </c>
    </row>
    <row r="5" spans="1:11" ht="15.75" customHeight="1" x14ac:dyDescent="0.6">
      <c r="A5" s="2">
        <v>44231</v>
      </c>
      <c r="B5" s="3">
        <v>2128</v>
      </c>
      <c r="C5" s="3">
        <v>10279</v>
      </c>
      <c r="D5" s="1">
        <v>4.83</v>
      </c>
      <c r="E5" s="1">
        <v>725</v>
      </c>
      <c r="F5" s="1">
        <v>206</v>
      </c>
      <c r="G5" s="1">
        <v>9</v>
      </c>
      <c r="H5" s="1">
        <v>44</v>
      </c>
      <c r="I5" s="1">
        <v>980</v>
      </c>
      <c r="J5" s="1">
        <v>446</v>
      </c>
      <c r="K5" s="1">
        <v>391</v>
      </c>
    </row>
    <row r="6" spans="1:11" ht="15.75" customHeight="1" x14ac:dyDescent="0.6">
      <c r="A6" s="2">
        <v>44232</v>
      </c>
      <c r="B6" s="3">
        <v>2006</v>
      </c>
      <c r="C6" s="3">
        <v>7942</v>
      </c>
      <c r="D6" s="1">
        <v>3.32</v>
      </c>
      <c r="E6" s="1">
        <v>755</v>
      </c>
      <c r="F6" s="1">
        <v>197</v>
      </c>
      <c r="G6" s="1">
        <v>26</v>
      </c>
      <c r="H6" s="1">
        <v>16</v>
      </c>
      <c r="I6" s="1">
        <v>833</v>
      </c>
      <c r="J6" s="1">
        <v>475</v>
      </c>
      <c r="K6" s="1">
        <v>408</v>
      </c>
    </row>
    <row r="7" spans="1:11" ht="15.75" customHeight="1" x14ac:dyDescent="0.6">
      <c r="A7" s="2">
        <v>44233</v>
      </c>
      <c r="B7" s="3">
        <v>3019</v>
      </c>
      <c r="C7" s="3">
        <v>21330</v>
      </c>
      <c r="D7" s="1">
        <v>9.1</v>
      </c>
      <c r="E7" s="1">
        <v>432</v>
      </c>
      <c r="F7" s="1">
        <v>366</v>
      </c>
      <c r="G7" s="1">
        <v>112</v>
      </c>
      <c r="H7" s="1">
        <v>55</v>
      </c>
      <c r="I7" s="3">
        <v>2107</v>
      </c>
      <c r="J7" s="1">
        <v>274</v>
      </c>
      <c r="K7" s="1">
        <v>230</v>
      </c>
    </row>
    <row r="8" spans="1:11" ht="15.75" customHeight="1" x14ac:dyDescent="0.6">
      <c r="A8" s="2">
        <v>44234</v>
      </c>
      <c r="B8" s="3">
        <v>2700</v>
      </c>
      <c r="C8" s="3">
        <v>13731</v>
      </c>
      <c r="D8" s="1">
        <v>5.74</v>
      </c>
      <c r="E8" s="1">
        <v>720</v>
      </c>
      <c r="F8" s="1">
        <v>329</v>
      </c>
      <c r="G8" s="1">
        <v>81</v>
      </c>
      <c r="H8" s="1">
        <v>36</v>
      </c>
      <c r="I8" s="3">
        <v>1708</v>
      </c>
      <c r="J8" s="1">
        <v>475</v>
      </c>
      <c r="K8" s="1">
        <v>423</v>
      </c>
    </row>
    <row r="9" spans="1:11" ht="15.75" customHeight="1" x14ac:dyDescent="0.6">
      <c r="A9" s="2">
        <v>44235</v>
      </c>
      <c r="B9" s="3">
        <v>2450</v>
      </c>
      <c r="C9" s="3">
        <v>14868</v>
      </c>
      <c r="D9" s="1">
        <v>6.53</v>
      </c>
      <c r="E9" s="1">
        <v>587</v>
      </c>
      <c r="F9" s="1">
        <v>309</v>
      </c>
      <c r="G9" s="1">
        <v>23</v>
      </c>
      <c r="H9" s="1">
        <v>46</v>
      </c>
      <c r="I9" s="3">
        <v>1389</v>
      </c>
      <c r="J9" s="1">
        <v>434</v>
      </c>
      <c r="K9" s="1">
        <v>399</v>
      </c>
    </row>
    <row r="10" spans="1:11" ht="15.75" customHeight="1" x14ac:dyDescent="0.6">
      <c r="A10" s="2">
        <v>44236</v>
      </c>
      <c r="B10" s="3">
        <v>2315</v>
      </c>
      <c r="C10" s="3">
        <v>13038</v>
      </c>
      <c r="D10" s="1">
        <v>5.52</v>
      </c>
      <c r="E10" s="1">
        <v>660</v>
      </c>
      <c r="F10" s="1">
        <v>272</v>
      </c>
      <c r="G10" s="1">
        <v>35</v>
      </c>
      <c r="H10" s="1">
        <v>39</v>
      </c>
      <c r="I10" s="3">
        <v>1235</v>
      </c>
      <c r="J10" s="1">
        <v>470</v>
      </c>
      <c r="K10" s="1">
        <v>408</v>
      </c>
    </row>
    <row r="11" spans="1:11" ht="15.75" customHeight="1" x14ac:dyDescent="0.6">
      <c r="A11" s="2">
        <v>44237</v>
      </c>
      <c r="B11" s="3">
        <v>2020</v>
      </c>
      <c r="C11" s="3">
        <v>8937</v>
      </c>
      <c r="D11" s="1">
        <v>3.88</v>
      </c>
      <c r="E11" s="1">
        <v>722</v>
      </c>
      <c r="F11" s="1">
        <v>209</v>
      </c>
      <c r="G11" s="1">
        <v>6</v>
      </c>
      <c r="H11" s="1">
        <v>33</v>
      </c>
      <c r="I11" s="1">
        <v>859</v>
      </c>
      <c r="J11" s="1">
        <v>455</v>
      </c>
      <c r="K11" s="1">
        <v>389</v>
      </c>
    </row>
    <row r="12" spans="1:11" ht="15.75" customHeight="1" x14ac:dyDescent="0.6">
      <c r="A12" s="2">
        <v>44238</v>
      </c>
      <c r="B12" s="3">
        <v>1890</v>
      </c>
      <c r="C12" s="3">
        <v>4117</v>
      </c>
      <c r="D12" s="1">
        <v>1.72</v>
      </c>
      <c r="E12" s="1">
        <v>748</v>
      </c>
      <c r="F12" s="1">
        <v>237</v>
      </c>
      <c r="G12" s="1">
        <v>0</v>
      </c>
      <c r="H12" s="1">
        <v>0</v>
      </c>
      <c r="I12" s="1">
        <v>710</v>
      </c>
      <c r="J12" s="1">
        <v>510</v>
      </c>
      <c r="K12" s="1">
        <v>455</v>
      </c>
    </row>
    <row r="13" spans="1:11" ht="15.75" customHeight="1" x14ac:dyDescent="0.6">
      <c r="A13" s="2">
        <v>44239</v>
      </c>
      <c r="B13" s="3">
        <v>2032</v>
      </c>
      <c r="C13" s="3">
        <v>4154</v>
      </c>
      <c r="D13" s="1">
        <v>1.74</v>
      </c>
      <c r="E13" s="1">
        <v>639</v>
      </c>
      <c r="F13" s="1">
        <v>291</v>
      </c>
      <c r="G13" s="1">
        <v>0</v>
      </c>
      <c r="H13" s="1">
        <v>0</v>
      </c>
      <c r="I13" s="1">
        <v>883</v>
      </c>
      <c r="J13" s="1">
        <v>449</v>
      </c>
      <c r="K13" s="1">
        <v>395</v>
      </c>
    </row>
    <row r="14" spans="1:11" ht="15.75" customHeight="1" x14ac:dyDescent="0.6">
      <c r="A14" s="2">
        <v>44240</v>
      </c>
      <c r="B14" s="3">
        <v>2274</v>
      </c>
      <c r="C14" s="3">
        <v>8513</v>
      </c>
      <c r="D14" s="1">
        <v>3.56</v>
      </c>
      <c r="E14" s="1">
        <v>639</v>
      </c>
      <c r="F14" s="1">
        <v>296</v>
      </c>
      <c r="G14" s="1">
        <v>48</v>
      </c>
      <c r="H14" s="1">
        <v>8</v>
      </c>
      <c r="I14" s="3">
        <v>1192</v>
      </c>
      <c r="J14" s="1">
        <v>345</v>
      </c>
      <c r="K14" s="1">
        <v>305</v>
      </c>
    </row>
    <row r="15" spans="1:11" ht="15.75" customHeight="1" x14ac:dyDescent="0.6">
      <c r="A15" s="2">
        <v>44241</v>
      </c>
      <c r="B15" s="3">
        <v>2367</v>
      </c>
      <c r="C15" s="3">
        <v>8931</v>
      </c>
      <c r="D15" s="1">
        <v>3.73</v>
      </c>
      <c r="E15" s="1">
        <v>693</v>
      </c>
      <c r="F15" s="1">
        <v>369</v>
      </c>
      <c r="G15" s="1">
        <v>33</v>
      </c>
      <c r="H15" s="1">
        <v>0</v>
      </c>
      <c r="I15" s="3">
        <v>1363</v>
      </c>
      <c r="J15" s="1">
        <v>471</v>
      </c>
      <c r="K15" s="1">
        <v>409</v>
      </c>
    </row>
    <row r="16" spans="1:11" ht="15.75" customHeight="1" x14ac:dyDescent="0.6">
      <c r="A16" s="2">
        <v>44242</v>
      </c>
      <c r="B16" s="3">
        <v>2262</v>
      </c>
      <c r="C16" s="3">
        <v>11982</v>
      </c>
      <c r="D16" s="1">
        <v>5.7</v>
      </c>
      <c r="E16" s="1">
        <v>690</v>
      </c>
      <c r="F16" s="1">
        <v>225</v>
      </c>
      <c r="G16" s="1">
        <v>11</v>
      </c>
      <c r="H16" s="1">
        <v>43</v>
      </c>
      <c r="I16" s="3">
        <v>1127</v>
      </c>
      <c r="J16" s="1">
        <v>449</v>
      </c>
      <c r="K16" s="1">
        <v>398</v>
      </c>
    </row>
    <row r="17" spans="1:11" ht="15.75" customHeight="1" x14ac:dyDescent="0.6">
      <c r="A17" s="2">
        <v>44243</v>
      </c>
      <c r="B17" s="3">
        <v>2171</v>
      </c>
      <c r="C17" s="3">
        <v>10431</v>
      </c>
      <c r="D17" s="1">
        <v>4.47</v>
      </c>
      <c r="E17" s="1">
        <v>717</v>
      </c>
      <c r="F17" s="1">
        <v>219</v>
      </c>
      <c r="G17" s="1">
        <v>26</v>
      </c>
      <c r="H17" s="1">
        <v>29</v>
      </c>
      <c r="I17" s="3">
        <v>1021</v>
      </c>
      <c r="J17" s="1">
        <v>440</v>
      </c>
      <c r="K17" s="1">
        <v>383</v>
      </c>
    </row>
    <row r="18" spans="1:11" ht="15.75" customHeight="1" x14ac:dyDescent="0.6">
      <c r="A18" s="2">
        <v>44244</v>
      </c>
      <c r="B18" s="3">
        <v>2513</v>
      </c>
      <c r="C18" s="3">
        <v>17157</v>
      </c>
      <c r="D18" s="1">
        <v>7.49</v>
      </c>
      <c r="E18" s="1">
        <v>641</v>
      </c>
      <c r="F18" s="1">
        <v>249</v>
      </c>
      <c r="G18" s="1">
        <v>39</v>
      </c>
      <c r="H18" s="1">
        <v>71</v>
      </c>
      <c r="I18" s="3">
        <v>1441</v>
      </c>
      <c r="J18" s="1">
        <v>452</v>
      </c>
      <c r="K18" s="1">
        <v>389</v>
      </c>
    </row>
    <row r="19" spans="1:11" ht="15.75" customHeight="1" x14ac:dyDescent="0.6">
      <c r="A19" s="2">
        <v>44245</v>
      </c>
      <c r="B19" s="3">
        <v>2201</v>
      </c>
      <c r="C19" s="3">
        <v>11274</v>
      </c>
      <c r="D19" s="1">
        <v>4.71</v>
      </c>
      <c r="E19" s="1">
        <v>663</v>
      </c>
      <c r="F19" s="1">
        <v>239</v>
      </c>
      <c r="G19" s="1">
        <v>58</v>
      </c>
      <c r="H19" s="1">
        <v>28</v>
      </c>
      <c r="I19" s="3">
        <v>1113</v>
      </c>
      <c r="J19" s="1">
        <v>451</v>
      </c>
      <c r="K19" s="1">
        <v>399</v>
      </c>
    </row>
    <row r="20" spans="1:11" ht="15.75" customHeight="1" x14ac:dyDescent="0.6">
      <c r="A20" s="2">
        <v>44246</v>
      </c>
      <c r="B20" s="3">
        <v>2020</v>
      </c>
      <c r="C20" s="3">
        <v>8937</v>
      </c>
      <c r="D20" s="1">
        <v>3.88</v>
      </c>
      <c r="E20" s="1">
        <v>722</v>
      </c>
      <c r="F20" s="1">
        <v>209</v>
      </c>
      <c r="G20" s="1">
        <v>6</v>
      </c>
      <c r="H20" s="1">
        <v>33</v>
      </c>
      <c r="I20" s="1">
        <v>859</v>
      </c>
      <c r="J20" s="1">
        <v>455</v>
      </c>
      <c r="K20" s="1">
        <v>389</v>
      </c>
    </row>
    <row r="21" spans="1:11" ht="13" x14ac:dyDescent="0.6">
      <c r="A21" s="2">
        <v>44247</v>
      </c>
      <c r="B21" s="3">
        <v>2464</v>
      </c>
      <c r="C21" s="3">
        <v>11686</v>
      </c>
      <c r="D21" s="1">
        <v>4.8899999999999997</v>
      </c>
      <c r="E21" s="1">
        <v>658</v>
      </c>
      <c r="F21" s="1">
        <v>334</v>
      </c>
      <c r="G21" s="1">
        <v>46</v>
      </c>
      <c r="H21" s="1">
        <v>26</v>
      </c>
      <c r="I21" s="3">
        <v>1423</v>
      </c>
      <c r="J21" s="1">
        <v>374</v>
      </c>
      <c r="K21" s="1">
        <v>319</v>
      </c>
    </row>
    <row r="22" spans="1:11" ht="13" x14ac:dyDescent="0.6">
      <c r="A22" s="2">
        <v>44248</v>
      </c>
      <c r="B22" s="3">
        <v>2057</v>
      </c>
      <c r="C22" s="3">
        <v>6888</v>
      </c>
      <c r="D22" s="1">
        <v>2.91</v>
      </c>
      <c r="E22" s="1">
        <v>761</v>
      </c>
      <c r="F22" s="1">
        <v>305</v>
      </c>
      <c r="G22" s="1">
        <v>0</v>
      </c>
      <c r="H22" s="1">
        <v>0</v>
      </c>
      <c r="I22" s="1">
        <v>948</v>
      </c>
      <c r="J22" s="1">
        <v>457</v>
      </c>
      <c r="K22" s="1">
        <v>406</v>
      </c>
    </row>
    <row r="23" spans="1:11" ht="13" x14ac:dyDescent="0.6">
      <c r="A23" s="2">
        <v>44249</v>
      </c>
      <c r="B23" s="3">
        <v>2260</v>
      </c>
      <c r="C23" s="3">
        <v>12928</v>
      </c>
      <c r="D23" s="1">
        <v>6.13</v>
      </c>
      <c r="E23" s="1">
        <v>693</v>
      </c>
      <c r="F23" s="1">
        <v>226</v>
      </c>
      <c r="G23" s="1">
        <v>23</v>
      </c>
      <c r="H23" s="1">
        <v>41</v>
      </c>
      <c r="I23" s="3">
        <v>1140</v>
      </c>
      <c r="J23" s="1">
        <v>498</v>
      </c>
      <c r="K23" s="1">
        <v>431</v>
      </c>
    </row>
    <row r="24" spans="1:11" ht="13" x14ac:dyDescent="0.6">
      <c r="A24" s="2">
        <v>44250</v>
      </c>
      <c r="B24" s="3">
        <v>2034</v>
      </c>
      <c r="C24" s="3">
        <v>7507</v>
      </c>
      <c r="D24" s="1">
        <v>3.36</v>
      </c>
      <c r="E24" s="1">
        <v>672</v>
      </c>
      <c r="F24" s="1">
        <v>249</v>
      </c>
      <c r="G24" s="1">
        <v>6</v>
      </c>
      <c r="H24" s="1">
        <v>15</v>
      </c>
      <c r="I24" s="1">
        <v>890</v>
      </c>
      <c r="J24" s="1">
        <v>471</v>
      </c>
      <c r="K24" s="1">
        <v>420</v>
      </c>
    </row>
    <row r="25" spans="1:11" ht="13" x14ac:dyDescent="0.6">
      <c r="A25" s="2">
        <v>44251</v>
      </c>
      <c r="B25" s="3">
        <v>2302</v>
      </c>
      <c r="C25" s="3">
        <v>13527</v>
      </c>
      <c r="D25" s="1">
        <v>6.26</v>
      </c>
      <c r="E25" s="1">
        <v>667</v>
      </c>
      <c r="F25" s="1">
        <v>244</v>
      </c>
      <c r="G25" s="1">
        <v>12</v>
      </c>
      <c r="H25" s="1">
        <v>46</v>
      </c>
      <c r="I25" s="3">
        <v>1171</v>
      </c>
      <c r="J25" s="1">
        <v>451</v>
      </c>
      <c r="K25" s="1">
        <v>389</v>
      </c>
    </row>
    <row r="26" spans="1:11" ht="13" x14ac:dyDescent="0.6">
      <c r="A26" s="2">
        <v>44252</v>
      </c>
      <c r="B26" s="3">
        <v>2417</v>
      </c>
      <c r="C26" s="3">
        <v>9531</v>
      </c>
      <c r="D26" s="1">
        <v>4.01</v>
      </c>
      <c r="E26" s="1">
        <v>593</v>
      </c>
      <c r="F26" s="1">
        <v>348</v>
      </c>
      <c r="G26" s="1">
        <v>29</v>
      </c>
      <c r="H26" s="1">
        <v>19</v>
      </c>
      <c r="I26" s="3">
        <v>1392</v>
      </c>
      <c r="J26" s="1">
        <v>221</v>
      </c>
      <c r="K26" s="1">
        <v>174</v>
      </c>
    </row>
    <row r="27" spans="1:11" ht="13" x14ac:dyDescent="0.6">
      <c r="A27" s="2">
        <v>44253</v>
      </c>
      <c r="B27" s="3">
        <v>3180</v>
      </c>
      <c r="C27" s="3">
        <v>22329</v>
      </c>
      <c r="D27" s="1">
        <v>9.34</v>
      </c>
      <c r="E27" s="1">
        <v>616</v>
      </c>
      <c r="F27" s="1">
        <v>442</v>
      </c>
      <c r="G27" s="1">
        <v>74</v>
      </c>
      <c r="H27" s="1">
        <v>87</v>
      </c>
      <c r="I27" s="3">
        <v>2344</v>
      </c>
      <c r="J27" s="1">
        <v>400</v>
      </c>
      <c r="K27" s="1">
        <v>352</v>
      </c>
    </row>
    <row r="28" spans="1:11" ht="13" x14ac:dyDescent="0.6">
      <c r="A28" s="2">
        <v>44254</v>
      </c>
      <c r="B28" s="3">
        <v>2498</v>
      </c>
      <c r="C28" s="3">
        <v>13065</v>
      </c>
      <c r="D28" s="1">
        <v>5.49</v>
      </c>
      <c r="E28" s="1">
        <v>618</v>
      </c>
      <c r="F28" s="1">
        <v>386</v>
      </c>
      <c r="G28" s="1">
        <v>25</v>
      </c>
      <c r="H28" s="1">
        <v>11</v>
      </c>
      <c r="I28" s="3">
        <v>1440</v>
      </c>
      <c r="J28" s="1">
        <v>245</v>
      </c>
      <c r="K28" s="1">
        <v>218</v>
      </c>
    </row>
    <row r="29" spans="1:11" ht="13" x14ac:dyDescent="0.6">
      <c r="A29" s="2">
        <v>44255</v>
      </c>
      <c r="B29" s="3">
        <v>2699</v>
      </c>
      <c r="C29" s="3">
        <v>19265</v>
      </c>
      <c r="D29" s="1">
        <v>8.08</v>
      </c>
      <c r="E29" s="1">
        <v>713</v>
      </c>
      <c r="F29" s="1">
        <v>361</v>
      </c>
      <c r="G29" s="1">
        <v>89</v>
      </c>
      <c r="H29" s="1">
        <v>32</v>
      </c>
      <c r="I29" s="3">
        <v>1738</v>
      </c>
      <c r="J29" s="1">
        <v>402</v>
      </c>
      <c r="K29" s="1">
        <v>389</v>
      </c>
    </row>
    <row r="30" spans="1:11" ht="13" x14ac:dyDescent="0.6">
      <c r="A30" s="2">
        <v>44256</v>
      </c>
      <c r="B30" s="3">
        <v>2020</v>
      </c>
      <c r="C30" s="3">
        <v>8937</v>
      </c>
      <c r="D30" s="1">
        <v>3.88</v>
      </c>
      <c r="E30" s="1">
        <v>722</v>
      </c>
      <c r="F30" s="1">
        <v>209</v>
      </c>
      <c r="G30" s="1">
        <v>6</v>
      </c>
      <c r="H30" s="1">
        <v>33</v>
      </c>
      <c r="I30" s="1">
        <v>859</v>
      </c>
      <c r="J30" s="1">
        <v>455</v>
      </c>
      <c r="K30" s="1">
        <v>389</v>
      </c>
    </row>
    <row r="31" spans="1:11" ht="13" x14ac:dyDescent="0.6">
      <c r="A31" s="2">
        <v>44257</v>
      </c>
      <c r="B31" s="3">
        <v>1890</v>
      </c>
      <c r="C31" s="3">
        <v>4117</v>
      </c>
      <c r="D31" s="1">
        <v>1.72</v>
      </c>
      <c r="E31" s="1">
        <v>748</v>
      </c>
      <c r="F31" s="1">
        <v>237</v>
      </c>
      <c r="G31" s="1">
        <v>0</v>
      </c>
      <c r="H31" s="1">
        <v>0</v>
      </c>
      <c r="I31" s="1">
        <v>710</v>
      </c>
      <c r="J31" s="1">
        <v>510</v>
      </c>
      <c r="K31" s="1">
        <v>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6"/>
  <sheetViews>
    <sheetView workbookViewId="0"/>
  </sheetViews>
  <sheetFormatPr defaultColWidth="14.40625" defaultRowHeight="15.75" customHeight="1" x14ac:dyDescent="0.6"/>
  <cols>
    <col min="1" max="1" width="21.54296875" customWidth="1"/>
    <col min="2" max="2" width="44.40625" customWidth="1"/>
    <col min="3" max="3" width="25.86328125" customWidth="1"/>
    <col min="4" max="4" width="21.26953125" customWidth="1"/>
    <col min="5" max="5" width="26.6796875" customWidth="1"/>
    <col min="6" max="6" width="15.6796875" customWidth="1"/>
  </cols>
  <sheetData>
    <row r="1" spans="1:6" ht="15.75" customHeight="1" x14ac:dyDescent="0.6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</row>
    <row r="2" spans="1:6" ht="15.75" customHeight="1" x14ac:dyDescent="0.6">
      <c r="A2" s="8" t="s">
        <v>1</v>
      </c>
      <c r="B2" s="8" t="s">
        <v>24</v>
      </c>
      <c r="C2" s="8" t="s">
        <v>25</v>
      </c>
      <c r="D2" s="8" t="s">
        <v>26</v>
      </c>
      <c r="E2" s="8" t="s">
        <v>27</v>
      </c>
      <c r="F2" s="8" t="s">
        <v>28</v>
      </c>
    </row>
    <row r="3" spans="1:6" ht="15.75" customHeight="1" x14ac:dyDescent="0.6">
      <c r="A3" s="8" t="s">
        <v>2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</row>
    <row r="4" spans="1:6" ht="15.75" customHeight="1" x14ac:dyDescent="0.6">
      <c r="A4" s="8" t="s">
        <v>3</v>
      </c>
      <c r="B4" s="8" t="s">
        <v>24</v>
      </c>
      <c r="C4" s="8" t="s">
        <v>25</v>
      </c>
      <c r="D4" s="8" t="s">
        <v>26</v>
      </c>
      <c r="E4" s="8" t="s">
        <v>27</v>
      </c>
      <c r="F4" s="8" t="s">
        <v>28</v>
      </c>
    </row>
    <row r="5" spans="1:6" ht="15.75" customHeight="1" x14ac:dyDescent="0.6">
      <c r="A5" s="8" t="s">
        <v>4</v>
      </c>
      <c r="B5" s="8" t="s">
        <v>24</v>
      </c>
      <c r="C5" s="8" t="s">
        <v>25</v>
      </c>
      <c r="D5" s="8" t="s">
        <v>26</v>
      </c>
      <c r="E5" s="8" t="s">
        <v>27</v>
      </c>
      <c r="F5" s="8" t="s">
        <v>28</v>
      </c>
    </row>
    <row r="6" spans="1:6" ht="15.75" customHeight="1" x14ac:dyDescent="0.6">
      <c r="A6" s="8" t="s">
        <v>5</v>
      </c>
      <c r="B6" s="8" t="s">
        <v>24</v>
      </c>
      <c r="C6" s="8" t="s">
        <v>25</v>
      </c>
      <c r="D6" s="8" t="s">
        <v>26</v>
      </c>
      <c r="E6" s="8" t="s">
        <v>27</v>
      </c>
      <c r="F6" s="8" t="s">
        <v>28</v>
      </c>
    </row>
    <row r="7" spans="1:6" ht="15.75" customHeight="1" x14ac:dyDescent="0.6">
      <c r="A7" s="8" t="s">
        <v>6</v>
      </c>
      <c r="B7" s="8" t="s">
        <v>24</v>
      </c>
      <c r="C7" s="8" t="s">
        <v>25</v>
      </c>
      <c r="D7" s="8" t="s">
        <v>26</v>
      </c>
      <c r="E7" s="8" t="s">
        <v>27</v>
      </c>
      <c r="F7" s="8" t="s">
        <v>28</v>
      </c>
    </row>
    <row r="8" spans="1:6" ht="15.75" customHeight="1" x14ac:dyDescent="0.6">
      <c r="A8" s="8" t="s">
        <v>7</v>
      </c>
      <c r="B8" s="8" t="s">
        <v>24</v>
      </c>
      <c r="C8" s="8" t="s">
        <v>25</v>
      </c>
      <c r="D8" s="8" t="s">
        <v>26</v>
      </c>
      <c r="E8" s="8" t="s">
        <v>27</v>
      </c>
      <c r="F8" s="8" t="s">
        <v>28</v>
      </c>
    </row>
    <row r="9" spans="1:6" ht="15.75" customHeight="1" x14ac:dyDescent="0.6">
      <c r="A9" s="8" t="s">
        <v>8</v>
      </c>
      <c r="B9" s="8" t="s">
        <v>24</v>
      </c>
      <c r="C9" s="8" t="s">
        <v>25</v>
      </c>
      <c r="D9" s="8" t="s">
        <v>26</v>
      </c>
      <c r="E9" s="8" t="s">
        <v>27</v>
      </c>
      <c r="F9" s="8" t="s">
        <v>28</v>
      </c>
    </row>
    <row r="10" spans="1:6" ht="15.75" customHeight="1" x14ac:dyDescent="0.6">
      <c r="A10" s="8" t="s">
        <v>12</v>
      </c>
      <c r="B10" s="8" t="s">
        <v>24</v>
      </c>
      <c r="C10" s="8" t="s">
        <v>25</v>
      </c>
      <c r="D10" s="8" t="s">
        <v>26</v>
      </c>
      <c r="E10" s="8" t="s">
        <v>27</v>
      </c>
      <c r="F10" s="8" t="s">
        <v>28</v>
      </c>
    </row>
    <row r="11" spans="1:6" ht="15.75" customHeight="1" x14ac:dyDescent="0.6">
      <c r="A11" s="9" t="s">
        <v>9</v>
      </c>
      <c r="B11" s="8" t="s">
        <v>24</v>
      </c>
      <c r="C11" s="8" t="s">
        <v>25</v>
      </c>
      <c r="D11" s="8" t="s">
        <v>26</v>
      </c>
      <c r="E11" s="8" t="s">
        <v>27</v>
      </c>
      <c r="F11" s="8" t="s">
        <v>28</v>
      </c>
    </row>
    <row r="26" spans="12:12" ht="13" x14ac:dyDescent="0.6">
      <c r="L2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44"/>
  <sheetViews>
    <sheetView topLeftCell="A10" workbookViewId="0">
      <selection activeCell="E46" sqref="E46"/>
    </sheetView>
  </sheetViews>
  <sheetFormatPr defaultColWidth="14.40625" defaultRowHeight="15.75" customHeight="1" x14ac:dyDescent="0.6"/>
  <cols>
    <col min="1" max="1" width="32.1328125" customWidth="1"/>
    <col min="5" max="5" width="17" customWidth="1"/>
    <col min="6" max="6" width="19.54296875" customWidth="1"/>
    <col min="7" max="7" width="18.6796875" customWidth="1"/>
    <col min="8" max="8" width="17.86328125" customWidth="1"/>
  </cols>
  <sheetData>
    <row r="1" spans="1:11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6" t="s">
        <v>9</v>
      </c>
    </row>
    <row r="2" spans="1:11" ht="15.75" customHeight="1" x14ac:dyDescent="0.6">
      <c r="A2" s="2">
        <v>44228</v>
      </c>
      <c r="B2" s="11">
        <v>2128</v>
      </c>
      <c r="C2" s="3">
        <v>9693</v>
      </c>
      <c r="D2" s="1">
        <v>4.1399999999999997</v>
      </c>
      <c r="E2" s="1">
        <v>634</v>
      </c>
      <c r="F2" s="1">
        <v>261</v>
      </c>
      <c r="G2" s="1">
        <v>3</v>
      </c>
      <c r="H2" s="1">
        <v>20</v>
      </c>
      <c r="I2" s="1">
        <v>984</v>
      </c>
      <c r="J2" s="1">
        <v>469</v>
      </c>
      <c r="K2" s="1">
        <v>403</v>
      </c>
    </row>
    <row r="3" spans="1:11" ht="15.75" customHeight="1" x14ac:dyDescent="0.6">
      <c r="A3" s="2">
        <v>44229</v>
      </c>
      <c r="B3" s="11">
        <v>2229</v>
      </c>
      <c r="C3" s="3">
        <v>9870</v>
      </c>
      <c r="D3" s="1">
        <v>4.3899999999999997</v>
      </c>
      <c r="E3" s="1">
        <v>691</v>
      </c>
      <c r="F3" s="1">
        <v>244</v>
      </c>
      <c r="G3" s="1">
        <v>7</v>
      </c>
      <c r="H3" s="1">
        <v>29</v>
      </c>
      <c r="I3" s="3">
        <v>1044</v>
      </c>
      <c r="J3" s="1">
        <v>482</v>
      </c>
      <c r="K3" s="1">
        <v>428</v>
      </c>
    </row>
    <row r="4" spans="1:11" ht="15.75" customHeight="1" x14ac:dyDescent="0.6">
      <c r="A4" s="2">
        <v>44230</v>
      </c>
      <c r="B4" s="3">
        <v>2177</v>
      </c>
      <c r="C4" s="3">
        <v>11596</v>
      </c>
      <c r="D4" s="1">
        <v>5.34</v>
      </c>
      <c r="E4" s="1">
        <v>686</v>
      </c>
      <c r="F4" s="1">
        <v>228</v>
      </c>
      <c r="G4" s="1">
        <v>11</v>
      </c>
      <c r="H4" s="1">
        <v>33</v>
      </c>
      <c r="I4" s="3">
        <v>1023</v>
      </c>
      <c r="J4" s="1">
        <v>456</v>
      </c>
      <c r="K4" s="1">
        <v>410</v>
      </c>
    </row>
    <row r="5" spans="1:11" ht="15.75" customHeight="1" x14ac:dyDescent="0.6">
      <c r="A5" s="2">
        <v>44231</v>
      </c>
      <c r="B5" s="3">
        <v>2128</v>
      </c>
      <c r="C5" s="3">
        <v>10279</v>
      </c>
      <c r="D5" s="1">
        <v>4.83</v>
      </c>
      <c r="E5" s="1">
        <v>725</v>
      </c>
      <c r="F5" s="1">
        <v>206</v>
      </c>
      <c r="G5" s="1">
        <v>9</v>
      </c>
      <c r="H5" s="1">
        <v>44</v>
      </c>
      <c r="I5" s="1">
        <v>980</v>
      </c>
      <c r="J5" s="1">
        <v>446</v>
      </c>
      <c r="K5" s="1">
        <v>391</v>
      </c>
    </row>
    <row r="6" spans="1:11" ht="15.75" customHeight="1" x14ac:dyDescent="0.6">
      <c r="A6" s="2">
        <v>44232</v>
      </c>
      <c r="B6" s="3">
        <v>2006</v>
      </c>
      <c r="C6" s="3">
        <v>7942</v>
      </c>
      <c r="D6" s="1">
        <v>3.32</v>
      </c>
      <c r="E6" s="1">
        <v>755</v>
      </c>
      <c r="F6" s="1">
        <v>197</v>
      </c>
      <c r="G6" s="1">
        <v>26</v>
      </c>
      <c r="H6" s="1">
        <v>16</v>
      </c>
      <c r="I6" s="1">
        <v>833</v>
      </c>
      <c r="J6" s="1">
        <v>475</v>
      </c>
      <c r="K6" s="1">
        <v>408</v>
      </c>
    </row>
    <row r="7" spans="1:11" ht="15.75" customHeight="1" x14ac:dyDescent="0.6">
      <c r="A7" s="2">
        <v>44233</v>
      </c>
      <c r="B7" s="3">
        <v>3019</v>
      </c>
      <c r="C7" s="3">
        <v>21330</v>
      </c>
      <c r="D7" s="1">
        <v>9.1</v>
      </c>
      <c r="E7" s="12">
        <v>432</v>
      </c>
      <c r="F7" s="1">
        <v>366</v>
      </c>
      <c r="G7" s="1">
        <v>112</v>
      </c>
      <c r="H7" s="1">
        <v>55</v>
      </c>
      <c r="I7" s="3">
        <v>2107</v>
      </c>
      <c r="J7" s="1">
        <v>274</v>
      </c>
      <c r="K7" s="1">
        <v>230</v>
      </c>
    </row>
    <row r="8" spans="1:11" ht="15.75" customHeight="1" x14ac:dyDescent="0.6">
      <c r="A8" s="2">
        <v>44234</v>
      </c>
      <c r="B8" s="3">
        <v>2700</v>
      </c>
      <c r="C8" s="3">
        <v>13731</v>
      </c>
      <c r="D8" s="1">
        <v>5.74</v>
      </c>
      <c r="E8" s="1">
        <v>720</v>
      </c>
      <c r="F8" s="1">
        <v>329</v>
      </c>
      <c r="G8" s="1">
        <v>81</v>
      </c>
      <c r="H8" s="1">
        <v>36</v>
      </c>
      <c r="I8" s="3">
        <v>1708</v>
      </c>
      <c r="J8" s="1">
        <v>475</v>
      </c>
      <c r="K8" s="1">
        <v>423</v>
      </c>
    </row>
    <row r="9" spans="1:11" ht="15.75" customHeight="1" x14ac:dyDescent="0.6">
      <c r="A9" s="2">
        <v>44235</v>
      </c>
      <c r="B9" s="3">
        <v>2450</v>
      </c>
      <c r="C9" s="3">
        <v>14868</v>
      </c>
      <c r="D9" s="1">
        <v>6.53</v>
      </c>
      <c r="E9" s="12">
        <v>587</v>
      </c>
      <c r="F9" s="1">
        <v>309</v>
      </c>
      <c r="G9" s="1">
        <v>23</v>
      </c>
      <c r="H9" s="1">
        <v>46</v>
      </c>
      <c r="I9" s="3">
        <v>1389</v>
      </c>
      <c r="J9" s="1">
        <v>434</v>
      </c>
      <c r="K9" s="1">
        <v>399</v>
      </c>
    </row>
    <row r="10" spans="1:11" ht="15.75" customHeight="1" x14ac:dyDescent="0.6">
      <c r="A10" s="2">
        <v>44236</v>
      </c>
      <c r="B10" s="3">
        <v>2315</v>
      </c>
      <c r="C10" s="3">
        <v>13038</v>
      </c>
      <c r="D10" s="1">
        <v>5.52</v>
      </c>
      <c r="E10" s="1">
        <v>660</v>
      </c>
      <c r="F10" s="1">
        <v>272</v>
      </c>
      <c r="G10" s="1">
        <v>35</v>
      </c>
      <c r="H10" s="1">
        <v>39</v>
      </c>
      <c r="I10" s="3">
        <v>1235</v>
      </c>
      <c r="J10" s="1">
        <v>470</v>
      </c>
      <c r="K10" s="1">
        <v>408</v>
      </c>
    </row>
    <row r="11" spans="1:11" ht="15.75" customHeight="1" x14ac:dyDescent="0.6">
      <c r="A11" s="2">
        <v>44237</v>
      </c>
      <c r="B11" s="3">
        <v>2020</v>
      </c>
      <c r="C11" s="3">
        <v>8937</v>
      </c>
      <c r="D11" s="1">
        <v>3.88</v>
      </c>
      <c r="E11" s="1">
        <v>722</v>
      </c>
      <c r="F11" s="1">
        <v>209</v>
      </c>
      <c r="G11" s="1">
        <v>6</v>
      </c>
      <c r="H11" s="1">
        <v>33</v>
      </c>
      <c r="I11" s="1">
        <v>859</v>
      </c>
      <c r="J11" s="1">
        <v>455</v>
      </c>
      <c r="K11" s="1">
        <v>389</v>
      </c>
    </row>
    <row r="12" spans="1:11" ht="15.75" customHeight="1" x14ac:dyDescent="0.6">
      <c r="A12" s="2">
        <v>44238</v>
      </c>
      <c r="B12" s="13">
        <v>1890</v>
      </c>
      <c r="C12" s="3">
        <v>4117</v>
      </c>
      <c r="D12" s="12">
        <v>1.72</v>
      </c>
      <c r="E12" s="1">
        <v>748</v>
      </c>
      <c r="F12" s="1">
        <v>237</v>
      </c>
      <c r="G12" s="1">
        <v>0</v>
      </c>
      <c r="H12" s="1">
        <v>0</v>
      </c>
      <c r="I12" s="1">
        <v>710</v>
      </c>
      <c r="J12" s="1">
        <v>510</v>
      </c>
      <c r="K12" s="1">
        <v>455</v>
      </c>
    </row>
    <row r="13" spans="1:11" ht="15.75" customHeight="1" x14ac:dyDescent="0.6">
      <c r="A13" s="2">
        <v>44239</v>
      </c>
      <c r="B13" s="3">
        <v>2032</v>
      </c>
      <c r="C13" s="3">
        <v>4154</v>
      </c>
      <c r="D13" s="12">
        <v>1.74</v>
      </c>
      <c r="E13" s="1">
        <v>639</v>
      </c>
      <c r="F13" s="1">
        <v>291</v>
      </c>
      <c r="G13" s="1">
        <v>0</v>
      </c>
      <c r="H13" s="1">
        <v>0</v>
      </c>
      <c r="I13" s="1">
        <v>883</v>
      </c>
      <c r="J13" s="1">
        <v>449</v>
      </c>
      <c r="K13" s="1">
        <v>395</v>
      </c>
    </row>
    <row r="14" spans="1:11" ht="15.75" customHeight="1" x14ac:dyDescent="0.6">
      <c r="A14" s="2">
        <v>44240</v>
      </c>
      <c r="B14" s="3">
        <v>2274</v>
      </c>
      <c r="C14" s="3">
        <v>8513</v>
      </c>
      <c r="D14" s="1">
        <v>3.56</v>
      </c>
      <c r="E14" s="1">
        <v>639</v>
      </c>
      <c r="F14" s="1">
        <v>296</v>
      </c>
      <c r="G14" s="1">
        <v>48</v>
      </c>
      <c r="H14" s="1">
        <v>8</v>
      </c>
      <c r="I14" s="3">
        <v>1192</v>
      </c>
      <c r="J14" s="1">
        <v>345</v>
      </c>
      <c r="K14" s="1">
        <v>305</v>
      </c>
    </row>
    <row r="15" spans="1:11" ht="15.75" customHeight="1" x14ac:dyDescent="0.6">
      <c r="A15" s="2">
        <v>44241</v>
      </c>
      <c r="B15" s="3">
        <v>2367</v>
      </c>
      <c r="C15" s="3">
        <v>8931</v>
      </c>
      <c r="D15" s="1">
        <v>3.73</v>
      </c>
      <c r="E15" s="1">
        <v>693</v>
      </c>
      <c r="F15" s="1">
        <v>369</v>
      </c>
      <c r="G15" s="1">
        <v>33</v>
      </c>
      <c r="H15" s="1">
        <v>0</v>
      </c>
      <c r="I15" s="3">
        <v>1363</v>
      </c>
      <c r="J15" s="1">
        <v>471</v>
      </c>
      <c r="K15" s="1">
        <v>409</v>
      </c>
    </row>
    <row r="16" spans="1:11" ht="15.75" customHeight="1" x14ac:dyDescent="0.6">
      <c r="A16" s="2">
        <v>44242</v>
      </c>
      <c r="B16" s="3">
        <v>2262</v>
      </c>
      <c r="C16" s="3">
        <v>11982</v>
      </c>
      <c r="D16" s="1">
        <v>5.7</v>
      </c>
      <c r="E16" s="1">
        <v>690</v>
      </c>
      <c r="F16" s="1">
        <v>225</v>
      </c>
      <c r="G16" s="1">
        <v>11</v>
      </c>
      <c r="H16" s="1">
        <v>43</v>
      </c>
      <c r="I16" s="3">
        <v>1127</v>
      </c>
      <c r="J16" s="1">
        <v>449</v>
      </c>
      <c r="K16" s="1">
        <v>398</v>
      </c>
    </row>
    <row r="17" spans="1:11" ht="15.75" customHeight="1" x14ac:dyDescent="0.6">
      <c r="A17" s="2">
        <v>44243</v>
      </c>
      <c r="B17" s="3">
        <v>2171</v>
      </c>
      <c r="C17" s="3">
        <v>10431</v>
      </c>
      <c r="D17" s="1">
        <v>4.47</v>
      </c>
      <c r="E17" s="1">
        <v>717</v>
      </c>
      <c r="F17" s="1">
        <v>219</v>
      </c>
      <c r="G17" s="1">
        <v>26</v>
      </c>
      <c r="H17" s="1">
        <v>29</v>
      </c>
      <c r="I17" s="3">
        <v>1021</v>
      </c>
      <c r="J17" s="1">
        <v>440</v>
      </c>
      <c r="K17" s="1">
        <v>383</v>
      </c>
    </row>
    <row r="18" spans="1:11" ht="15.75" customHeight="1" x14ac:dyDescent="0.6">
      <c r="A18" s="2">
        <v>44244</v>
      </c>
      <c r="B18" s="3">
        <v>2513</v>
      </c>
      <c r="C18" s="3">
        <v>17157</v>
      </c>
      <c r="D18" s="1">
        <v>7.49</v>
      </c>
      <c r="E18" s="1">
        <v>641</v>
      </c>
      <c r="F18" s="1">
        <v>249</v>
      </c>
      <c r="G18" s="1">
        <v>39</v>
      </c>
      <c r="H18" s="1">
        <v>71</v>
      </c>
      <c r="I18" s="3">
        <v>1441</v>
      </c>
      <c r="J18" s="1">
        <v>452</v>
      </c>
      <c r="K18" s="1">
        <v>389</v>
      </c>
    </row>
    <row r="19" spans="1:11" ht="15.75" customHeight="1" x14ac:dyDescent="0.6">
      <c r="A19" s="2">
        <v>44245</v>
      </c>
      <c r="B19" s="3">
        <v>2201</v>
      </c>
      <c r="C19" s="3">
        <v>11274</v>
      </c>
      <c r="D19" s="1">
        <v>4.71</v>
      </c>
      <c r="E19" s="1">
        <v>663</v>
      </c>
      <c r="F19" s="1">
        <v>239</v>
      </c>
      <c r="G19" s="1">
        <v>58</v>
      </c>
      <c r="H19" s="1">
        <v>28</v>
      </c>
      <c r="I19" s="3">
        <v>1113</v>
      </c>
      <c r="J19" s="1">
        <v>451</v>
      </c>
      <c r="K19" s="1">
        <v>399</v>
      </c>
    </row>
    <row r="20" spans="1:11" ht="15.75" customHeight="1" x14ac:dyDescent="0.6">
      <c r="A20" s="2">
        <v>44246</v>
      </c>
      <c r="B20" s="3">
        <v>2020</v>
      </c>
      <c r="C20" s="3">
        <v>8937</v>
      </c>
      <c r="D20" s="1">
        <v>3.88</v>
      </c>
      <c r="E20" s="1">
        <v>722</v>
      </c>
      <c r="F20" s="1">
        <v>209</v>
      </c>
      <c r="G20" s="1">
        <v>6</v>
      </c>
      <c r="H20" s="1">
        <v>33</v>
      </c>
      <c r="I20" s="1">
        <v>859</v>
      </c>
      <c r="J20" s="1">
        <v>455</v>
      </c>
      <c r="K20" s="1">
        <v>389</v>
      </c>
    </row>
    <row r="21" spans="1:11" ht="13" x14ac:dyDescent="0.6">
      <c r="A21" s="2">
        <v>44247</v>
      </c>
      <c r="B21" s="3">
        <v>2464</v>
      </c>
      <c r="C21" s="3">
        <v>11686</v>
      </c>
      <c r="D21" s="1">
        <v>4.8899999999999997</v>
      </c>
      <c r="E21" s="1">
        <v>658</v>
      </c>
      <c r="F21" s="1">
        <v>334</v>
      </c>
      <c r="G21" s="1">
        <v>46</v>
      </c>
      <c r="H21" s="1">
        <v>26</v>
      </c>
      <c r="I21" s="3">
        <v>1423</v>
      </c>
      <c r="J21" s="1">
        <v>374</v>
      </c>
      <c r="K21" s="1">
        <v>319</v>
      </c>
    </row>
    <row r="22" spans="1:11" ht="13" x14ac:dyDescent="0.6">
      <c r="A22" s="2">
        <v>44248</v>
      </c>
      <c r="B22" s="3">
        <v>2057</v>
      </c>
      <c r="C22" s="3">
        <v>6888</v>
      </c>
      <c r="D22" s="12">
        <v>2.91</v>
      </c>
      <c r="E22" s="1">
        <v>761</v>
      </c>
      <c r="F22" s="1">
        <v>305</v>
      </c>
      <c r="G22" s="1">
        <v>0</v>
      </c>
      <c r="H22" s="1">
        <v>0</v>
      </c>
      <c r="I22" s="1">
        <v>948</v>
      </c>
      <c r="J22" s="1">
        <v>457</v>
      </c>
      <c r="K22" s="1">
        <v>406</v>
      </c>
    </row>
    <row r="23" spans="1:11" ht="13" x14ac:dyDescent="0.6">
      <c r="A23" s="2">
        <v>44249</v>
      </c>
      <c r="B23" s="3">
        <v>2260</v>
      </c>
      <c r="C23" s="3">
        <v>12928</v>
      </c>
      <c r="D23" s="1">
        <v>6.13</v>
      </c>
      <c r="E23" s="1">
        <v>693</v>
      </c>
      <c r="F23" s="1">
        <v>226</v>
      </c>
      <c r="G23" s="1">
        <v>23</v>
      </c>
      <c r="H23" s="1">
        <v>41</v>
      </c>
      <c r="I23" s="3">
        <v>1140</v>
      </c>
      <c r="J23" s="1">
        <v>498</v>
      </c>
      <c r="K23" s="1">
        <v>431</v>
      </c>
    </row>
    <row r="24" spans="1:11" ht="13" x14ac:dyDescent="0.6">
      <c r="A24" s="2">
        <v>44250</v>
      </c>
      <c r="B24" s="3">
        <v>2034</v>
      </c>
      <c r="C24" s="3">
        <v>7507</v>
      </c>
      <c r="D24" s="1">
        <v>3.36</v>
      </c>
      <c r="E24" s="1">
        <v>672</v>
      </c>
      <c r="F24" s="1">
        <v>249</v>
      </c>
      <c r="G24" s="1">
        <v>6</v>
      </c>
      <c r="H24" s="1">
        <v>15</v>
      </c>
      <c r="I24" s="1">
        <v>890</v>
      </c>
      <c r="J24" s="1">
        <v>471</v>
      </c>
      <c r="K24" s="1">
        <v>420</v>
      </c>
    </row>
    <row r="25" spans="1:11" ht="13" x14ac:dyDescent="0.6">
      <c r="A25" s="2">
        <v>44251</v>
      </c>
      <c r="B25" s="3">
        <v>2302</v>
      </c>
      <c r="C25" s="3">
        <v>13527</v>
      </c>
      <c r="D25" s="1">
        <v>6.26</v>
      </c>
      <c r="E25" s="1">
        <v>667</v>
      </c>
      <c r="F25" s="1">
        <v>244</v>
      </c>
      <c r="G25" s="1">
        <v>12</v>
      </c>
      <c r="H25" s="1">
        <v>46</v>
      </c>
      <c r="I25" s="3">
        <v>1171</v>
      </c>
      <c r="J25" s="1">
        <v>451</v>
      </c>
      <c r="K25" s="1">
        <v>389</v>
      </c>
    </row>
    <row r="26" spans="1:11" ht="13" x14ac:dyDescent="0.6">
      <c r="A26" s="2">
        <v>44252</v>
      </c>
      <c r="B26" s="3">
        <v>2417</v>
      </c>
      <c r="C26" s="3">
        <v>9531</v>
      </c>
      <c r="D26" s="1">
        <v>4.01</v>
      </c>
      <c r="E26" s="12">
        <v>593</v>
      </c>
      <c r="F26" s="1">
        <v>348</v>
      </c>
      <c r="G26" s="1">
        <v>29</v>
      </c>
      <c r="H26" s="1">
        <v>19</v>
      </c>
      <c r="I26" s="3">
        <v>1392</v>
      </c>
      <c r="J26" s="1">
        <v>221</v>
      </c>
      <c r="K26" s="1">
        <v>174</v>
      </c>
    </row>
    <row r="27" spans="1:11" ht="13" x14ac:dyDescent="0.6">
      <c r="A27" s="2">
        <v>44253</v>
      </c>
      <c r="B27" s="3">
        <v>3180</v>
      </c>
      <c r="C27" s="3">
        <v>22329</v>
      </c>
      <c r="D27" s="1">
        <v>9.34</v>
      </c>
      <c r="E27" s="1">
        <v>616</v>
      </c>
      <c r="F27" s="1">
        <v>442</v>
      </c>
      <c r="G27" s="1">
        <v>74</v>
      </c>
      <c r="H27" s="1">
        <v>87</v>
      </c>
      <c r="I27" s="3">
        <v>2344</v>
      </c>
      <c r="J27" s="1">
        <v>400</v>
      </c>
      <c r="K27" s="1">
        <v>352</v>
      </c>
    </row>
    <row r="28" spans="1:11" ht="13" x14ac:dyDescent="0.6">
      <c r="A28" s="2">
        <v>44254</v>
      </c>
      <c r="B28" s="3">
        <v>2498</v>
      </c>
      <c r="C28" s="3">
        <v>13065</v>
      </c>
      <c r="D28" s="1">
        <v>5.49</v>
      </c>
      <c r="E28" s="1">
        <v>618</v>
      </c>
      <c r="F28" s="1">
        <v>386</v>
      </c>
      <c r="G28" s="1">
        <v>25</v>
      </c>
      <c r="H28" s="1">
        <v>11</v>
      </c>
      <c r="I28" s="3">
        <v>1440</v>
      </c>
      <c r="J28" s="1">
        <v>245</v>
      </c>
      <c r="K28" s="1">
        <v>218</v>
      </c>
    </row>
    <row r="29" spans="1:11" ht="13" x14ac:dyDescent="0.6">
      <c r="A29" s="2">
        <v>44255</v>
      </c>
      <c r="B29" s="3">
        <v>2699</v>
      </c>
      <c r="C29" s="3">
        <v>19265</v>
      </c>
      <c r="D29" s="1">
        <v>8.08</v>
      </c>
      <c r="E29" s="1">
        <v>713</v>
      </c>
      <c r="F29" s="1">
        <v>361</v>
      </c>
      <c r="G29" s="1">
        <v>89</v>
      </c>
      <c r="H29" s="1">
        <v>32</v>
      </c>
      <c r="I29" s="3">
        <v>1738</v>
      </c>
      <c r="J29" s="1">
        <v>402</v>
      </c>
      <c r="K29" s="1">
        <v>389</v>
      </c>
    </row>
    <row r="30" spans="1:11" ht="13" x14ac:dyDescent="0.6">
      <c r="A30" s="2">
        <v>44256</v>
      </c>
      <c r="B30" s="3">
        <v>2020</v>
      </c>
      <c r="C30" s="3">
        <v>8937</v>
      </c>
      <c r="D30" s="1">
        <v>3.88</v>
      </c>
      <c r="E30" s="1">
        <v>722</v>
      </c>
      <c r="F30" s="1">
        <v>209</v>
      </c>
      <c r="G30" s="1">
        <v>6</v>
      </c>
      <c r="H30" s="1">
        <v>33</v>
      </c>
      <c r="I30" s="1">
        <v>859</v>
      </c>
      <c r="J30" s="1">
        <v>455</v>
      </c>
      <c r="K30" s="1">
        <v>389</v>
      </c>
    </row>
    <row r="31" spans="1:11" ht="13" x14ac:dyDescent="0.6">
      <c r="A31" s="2">
        <v>44257</v>
      </c>
      <c r="B31" s="13">
        <v>1890</v>
      </c>
      <c r="C31" s="3">
        <v>4117</v>
      </c>
      <c r="D31" s="12">
        <v>1.72</v>
      </c>
      <c r="E31" s="1">
        <v>748</v>
      </c>
      <c r="F31" s="1">
        <v>237</v>
      </c>
      <c r="G31" s="1">
        <v>0</v>
      </c>
      <c r="H31" s="1">
        <v>0</v>
      </c>
      <c r="I31" s="1">
        <v>710</v>
      </c>
      <c r="J31" s="1">
        <v>510</v>
      </c>
      <c r="K31" s="1">
        <v>455</v>
      </c>
    </row>
    <row r="33" spans="1:5" ht="13" x14ac:dyDescent="0.6">
      <c r="B33" s="1">
        <v>2000</v>
      </c>
      <c r="C33" s="1">
        <v>4000</v>
      </c>
      <c r="D33" s="1">
        <v>3</v>
      </c>
      <c r="E33" s="1">
        <v>600</v>
      </c>
    </row>
    <row r="36" spans="1:5" ht="13" x14ac:dyDescent="0.6">
      <c r="A36" s="14" t="s">
        <v>29</v>
      </c>
      <c r="B36" s="1" t="s">
        <v>30</v>
      </c>
      <c r="C36" s="1">
        <v>30</v>
      </c>
    </row>
    <row r="37" spans="1:5" ht="13" x14ac:dyDescent="0.6">
      <c r="A37" s="14" t="s">
        <v>31</v>
      </c>
      <c r="B37" s="1" t="s">
        <v>32</v>
      </c>
      <c r="C37" s="1">
        <v>4</v>
      </c>
    </row>
    <row r="38" spans="1:5" ht="13" x14ac:dyDescent="0.6">
      <c r="A38" s="14" t="s">
        <v>33</v>
      </c>
      <c r="B38" s="1" t="s">
        <v>34</v>
      </c>
      <c r="C38" s="1">
        <v>120</v>
      </c>
    </row>
    <row r="39" spans="1:5" ht="13" x14ac:dyDescent="0.6">
      <c r="A39" s="1" t="s">
        <v>35</v>
      </c>
      <c r="B39" s="1" t="s">
        <v>36</v>
      </c>
      <c r="C39" s="1">
        <v>9</v>
      </c>
    </row>
    <row r="40" spans="1:5" ht="13" x14ac:dyDescent="0.6">
      <c r="A40" s="1" t="s">
        <v>37</v>
      </c>
      <c r="B40" s="1" t="s">
        <v>38</v>
      </c>
      <c r="C40" s="15">
        <f>C39/C38</f>
        <v>7.4999999999999997E-2</v>
      </c>
    </row>
    <row r="41" spans="1:5" ht="13" x14ac:dyDescent="0.6">
      <c r="A41" s="1" t="s">
        <v>39</v>
      </c>
      <c r="B41" s="1" t="s">
        <v>40</v>
      </c>
      <c r="C41" s="16">
        <f>C40*1000000</f>
        <v>75000</v>
      </c>
    </row>
    <row r="42" spans="1:5" ht="13" x14ac:dyDescent="0.6">
      <c r="A42" s="17"/>
    </row>
    <row r="44" spans="1:5" ht="13" x14ac:dyDescent="0.6">
      <c r="A44" s="17" t="s">
        <v>41</v>
      </c>
      <c r="C44" s="1">
        <v>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8"/>
  <sheetViews>
    <sheetView showGridLines="0" tabSelected="1" topLeftCell="A34" workbookViewId="0">
      <selection activeCell="E51" sqref="E51"/>
    </sheetView>
  </sheetViews>
  <sheetFormatPr defaultColWidth="14.40625" defaultRowHeight="15.75" customHeight="1" x14ac:dyDescent="0.6"/>
  <cols>
    <col min="1" max="2" width="17.86328125" customWidth="1"/>
    <col min="3" max="3" width="19.54296875" customWidth="1"/>
    <col min="6" max="6" width="18.1328125" customWidth="1"/>
    <col min="7" max="7" width="21.26953125" customWidth="1"/>
    <col min="8" max="8" width="20.1328125" customWidth="1"/>
    <col min="9" max="9" width="19.1328125" customWidth="1"/>
    <col min="10" max="10" width="16" customWidth="1"/>
    <col min="11" max="11" width="11.86328125" customWidth="1"/>
    <col min="12" max="12" width="18" customWidth="1"/>
  </cols>
  <sheetData>
    <row r="1" spans="1:12" ht="15.75" customHeight="1" x14ac:dyDescent="0.6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2" ht="15.75" customHeight="1" x14ac:dyDescent="0.6">
      <c r="A2" s="17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12</v>
      </c>
      <c r="L2" s="19" t="s">
        <v>42</v>
      </c>
    </row>
    <row r="3" spans="1:12" ht="15.75" customHeight="1" x14ac:dyDescent="0.6">
      <c r="A3" s="2"/>
      <c r="B3" s="20">
        <v>44228</v>
      </c>
      <c r="C3" s="21">
        <v>2128</v>
      </c>
      <c r="D3" s="21">
        <v>9693</v>
      </c>
      <c r="E3" s="8">
        <v>4.1399999999999997</v>
      </c>
      <c r="F3" s="8">
        <v>634</v>
      </c>
      <c r="G3" s="8">
        <v>261</v>
      </c>
      <c r="H3" s="8">
        <v>3</v>
      </c>
      <c r="I3" s="8">
        <v>20</v>
      </c>
      <c r="J3" s="8">
        <v>984</v>
      </c>
      <c r="K3" s="8">
        <v>469</v>
      </c>
      <c r="L3" s="8">
        <v>403</v>
      </c>
    </row>
    <row r="4" spans="1:12" ht="15.75" customHeight="1" x14ac:dyDescent="0.6">
      <c r="A4" s="2"/>
      <c r="B4" s="20">
        <v>44229</v>
      </c>
      <c r="C4" s="21">
        <v>2229</v>
      </c>
      <c r="D4" s="21">
        <v>9870</v>
      </c>
      <c r="E4" s="8">
        <v>4.3899999999999997</v>
      </c>
      <c r="F4" s="8">
        <v>691</v>
      </c>
      <c r="G4" s="8">
        <v>244</v>
      </c>
      <c r="H4" s="8">
        <v>7</v>
      </c>
      <c r="I4" s="8">
        <v>29</v>
      </c>
      <c r="J4" s="21">
        <v>1044</v>
      </c>
      <c r="K4" s="8">
        <v>482</v>
      </c>
      <c r="L4" s="8">
        <v>428</v>
      </c>
    </row>
    <row r="5" spans="1:12" ht="15.75" customHeight="1" x14ac:dyDescent="0.6">
      <c r="A5" s="2"/>
      <c r="B5" s="20">
        <v>44230</v>
      </c>
      <c r="C5" s="21">
        <v>2177</v>
      </c>
      <c r="D5" s="21">
        <v>11596</v>
      </c>
      <c r="E5" s="8">
        <v>5.34</v>
      </c>
      <c r="F5" s="8">
        <v>686</v>
      </c>
      <c r="G5" s="8">
        <v>228</v>
      </c>
      <c r="H5" s="8">
        <v>11</v>
      </c>
      <c r="I5" s="8">
        <v>33</v>
      </c>
      <c r="J5" s="21">
        <v>1023</v>
      </c>
      <c r="K5" s="8">
        <v>456</v>
      </c>
      <c r="L5" s="8">
        <v>410</v>
      </c>
    </row>
    <row r="6" spans="1:12" ht="15.75" customHeight="1" x14ac:dyDescent="0.6">
      <c r="A6" s="2"/>
      <c r="B6" s="20">
        <v>44231</v>
      </c>
      <c r="C6" s="21">
        <v>2128</v>
      </c>
      <c r="D6" s="21">
        <v>10279</v>
      </c>
      <c r="E6" s="8">
        <v>4.83</v>
      </c>
      <c r="F6" s="8">
        <v>725</v>
      </c>
      <c r="G6" s="8">
        <v>206</v>
      </c>
      <c r="H6" s="8">
        <v>9</v>
      </c>
      <c r="I6" s="8">
        <v>44</v>
      </c>
      <c r="J6" s="8">
        <v>980</v>
      </c>
      <c r="K6" s="8">
        <v>446</v>
      </c>
      <c r="L6" s="8">
        <v>391</v>
      </c>
    </row>
    <row r="7" spans="1:12" ht="15.75" customHeight="1" x14ac:dyDescent="0.6">
      <c r="A7" s="2"/>
      <c r="B7" s="20">
        <v>44232</v>
      </c>
      <c r="C7" s="21">
        <v>2006</v>
      </c>
      <c r="D7" s="21">
        <v>7942</v>
      </c>
      <c r="E7" s="8">
        <v>3.32</v>
      </c>
      <c r="F7" s="8">
        <v>755</v>
      </c>
      <c r="G7" s="8">
        <v>197</v>
      </c>
      <c r="H7" s="8">
        <v>26</v>
      </c>
      <c r="I7" s="8">
        <v>16</v>
      </c>
      <c r="J7" s="8">
        <v>833</v>
      </c>
      <c r="K7" s="8">
        <v>475</v>
      </c>
      <c r="L7" s="8">
        <v>408</v>
      </c>
    </row>
    <row r="8" spans="1:12" ht="15.75" customHeight="1" x14ac:dyDescent="0.6">
      <c r="A8" s="2"/>
      <c r="B8" s="20">
        <v>44233</v>
      </c>
      <c r="C8" s="21">
        <v>3019</v>
      </c>
      <c r="D8" s="21">
        <v>21330</v>
      </c>
      <c r="E8" s="8">
        <v>9.1</v>
      </c>
      <c r="F8" s="8">
        <v>432</v>
      </c>
      <c r="G8" s="8">
        <v>366</v>
      </c>
      <c r="H8" s="8">
        <v>112</v>
      </c>
      <c r="I8" s="8">
        <v>55</v>
      </c>
      <c r="J8" s="21">
        <v>2107</v>
      </c>
      <c r="K8" s="8">
        <v>274</v>
      </c>
      <c r="L8" s="8">
        <v>230</v>
      </c>
    </row>
    <row r="9" spans="1:12" ht="15.75" customHeight="1" x14ac:dyDescent="0.6">
      <c r="A9" s="2"/>
      <c r="B9" s="20">
        <v>44234</v>
      </c>
      <c r="C9" s="21">
        <v>2700</v>
      </c>
      <c r="D9" s="21">
        <v>13731</v>
      </c>
      <c r="E9" s="8">
        <v>5.74</v>
      </c>
      <c r="F9" s="8">
        <v>720</v>
      </c>
      <c r="G9" s="8">
        <v>329</v>
      </c>
      <c r="H9" s="8">
        <v>81</v>
      </c>
      <c r="I9" s="8">
        <v>36</v>
      </c>
      <c r="J9" s="21">
        <v>1708</v>
      </c>
      <c r="K9" s="8">
        <v>475</v>
      </c>
      <c r="L9" s="8">
        <v>423</v>
      </c>
    </row>
    <row r="10" spans="1:12" ht="15.75" customHeight="1" x14ac:dyDescent="0.6">
      <c r="A10" s="2"/>
      <c r="B10" s="20">
        <v>44235</v>
      </c>
      <c r="C10" s="21">
        <v>2450</v>
      </c>
      <c r="D10" s="21">
        <v>14868</v>
      </c>
      <c r="E10" s="8">
        <v>6.53</v>
      </c>
      <c r="F10" s="8">
        <v>587</v>
      </c>
      <c r="G10" s="8">
        <v>309</v>
      </c>
      <c r="H10" s="8">
        <v>23</v>
      </c>
      <c r="I10" s="8">
        <v>46</v>
      </c>
      <c r="J10" s="21">
        <v>1389</v>
      </c>
      <c r="K10" s="8">
        <v>434</v>
      </c>
      <c r="L10" s="8">
        <v>399</v>
      </c>
    </row>
    <row r="11" spans="1:12" ht="15.75" customHeight="1" x14ac:dyDescent="0.6">
      <c r="A11" s="2"/>
      <c r="B11" s="20">
        <v>44236</v>
      </c>
      <c r="C11" s="21">
        <v>2315</v>
      </c>
      <c r="D11" s="21">
        <v>13038</v>
      </c>
      <c r="E11" s="8">
        <v>5.52</v>
      </c>
      <c r="F11" s="8">
        <v>660</v>
      </c>
      <c r="G11" s="8">
        <v>272</v>
      </c>
      <c r="H11" s="8">
        <v>35</v>
      </c>
      <c r="I11" s="8">
        <v>39</v>
      </c>
      <c r="J11" s="21">
        <v>1235</v>
      </c>
      <c r="K11" s="8">
        <v>470</v>
      </c>
      <c r="L11" s="8">
        <v>408</v>
      </c>
    </row>
    <row r="12" spans="1:12" ht="15.75" customHeight="1" x14ac:dyDescent="0.6">
      <c r="A12" s="2"/>
      <c r="B12" s="20">
        <v>44237</v>
      </c>
      <c r="C12" s="21">
        <v>2020</v>
      </c>
      <c r="D12" s="21">
        <v>8937</v>
      </c>
      <c r="E12" s="8">
        <v>3.88</v>
      </c>
      <c r="F12" s="8">
        <v>722</v>
      </c>
      <c r="G12" s="8">
        <v>209</v>
      </c>
      <c r="H12" s="8">
        <v>6</v>
      </c>
      <c r="I12" s="8">
        <v>33</v>
      </c>
      <c r="J12" s="8">
        <v>859</v>
      </c>
      <c r="K12" s="8">
        <v>455</v>
      </c>
      <c r="L12" s="8">
        <v>389</v>
      </c>
    </row>
    <row r="13" spans="1:12" ht="15.75" customHeight="1" x14ac:dyDescent="0.6">
      <c r="A13" s="2"/>
      <c r="B13" s="20">
        <v>44238</v>
      </c>
      <c r="C13" s="21">
        <v>1890</v>
      </c>
      <c r="D13" s="21">
        <v>4117</v>
      </c>
      <c r="E13" s="8">
        <v>1.72</v>
      </c>
      <c r="F13" s="8">
        <v>748</v>
      </c>
      <c r="G13" s="8">
        <v>237</v>
      </c>
      <c r="H13" s="8">
        <v>0</v>
      </c>
      <c r="I13" s="8">
        <v>0</v>
      </c>
      <c r="J13" s="8">
        <v>710</v>
      </c>
      <c r="K13" s="8">
        <v>510</v>
      </c>
      <c r="L13" s="8">
        <v>455</v>
      </c>
    </row>
    <row r="14" spans="1:12" ht="15.75" customHeight="1" x14ac:dyDescent="0.6">
      <c r="A14" s="2"/>
      <c r="B14" s="20">
        <v>44239</v>
      </c>
      <c r="C14" s="21">
        <v>2032</v>
      </c>
      <c r="D14" s="21">
        <v>4154</v>
      </c>
      <c r="E14" s="8">
        <v>1.74</v>
      </c>
      <c r="F14" s="8">
        <v>639</v>
      </c>
      <c r="G14" s="8">
        <v>291</v>
      </c>
      <c r="H14" s="8">
        <v>0</v>
      </c>
      <c r="I14" s="8">
        <v>0</v>
      </c>
      <c r="J14" s="8">
        <v>883</v>
      </c>
      <c r="K14" s="8">
        <v>449</v>
      </c>
      <c r="L14" s="8">
        <v>395</v>
      </c>
    </row>
    <row r="15" spans="1:12" ht="15.75" customHeight="1" x14ac:dyDescent="0.6">
      <c r="A15" s="2"/>
      <c r="B15" s="20">
        <v>44240</v>
      </c>
      <c r="C15" s="21">
        <v>2274</v>
      </c>
      <c r="D15" s="21">
        <v>8513</v>
      </c>
      <c r="E15" s="8">
        <v>3.56</v>
      </c>
      <c r="F15" s="8">
        <v>639</v>
      </c>
      <c r="G15" s="8">
        <v>296</v>
      </c>
      <c r="H15" s="8">
        <v>48</v>
      </c>
      <c r="I15" s="8">
        <v>8</v>
      </c>
      <c r="J15" s="21">
        <v>1192</v>
      </c>
      <c r="K15" s="8">
        <v>345</v>
      </c>
      <c r="L15" s="8">
        <v>305</v>
      </c>
    </row>
    <row r="16" spans="1:12" ht="15.75" customHeight="1" x14ac:dyDescent="0.6">
      <c r="A16" s="2"/>
      <c r="B16" s="20">
        <v>44241</v>
      </c>
      <c r="C16" s="21">
        <v>2367</v>
      </c>
      <c r="D16" s="21">
        <v>8931</v>
      </c>
      <c r="E16" s="8">
        <v>3.73</v>
      </c>
      <c r="F16" s="8">
        <v>693</v>
      </c>
      <c r="G16" s="8">
        <v>369</v>
      </c>
      <c r="H16" s="8">
        <v>33</v>
      </c>
      <c r="I16" s="8">
        <v>0</v>
      </c>
      <c r="J16" s="21">
        <v>1363</v>
      </c>
      <c r="K16" s="8">
        <v>471</v>
      </c>
      <c r="L16" s="8">
        <v>409</v>
      </c>
    </row>
    <row r="17" spans="1:12" ht="15.75" customHeight="1" x14ac:dyDescent="0.6">
      <c r="A17" s="2"/>
      <c r="B17" s="20">
        <v>44242</v>
      </c>
      <c r="C17" s="21">
        <v>2262</v>
      </c>
      <c r="D17" s="21">
        <v>11982</v>
      </c>
      <c r="E17" s="8">
        <v>5.7</v>
      </c>
      <c r="F17" s="8">
        <v>690</v>
      </c>
      <c r="G17" s="8">
        <v>225</v>
      </c>
      <c r="H17" s="8">
        <v>11</v>
      </c>
      <c r="I17" s="8">
        <v>43</v>
      </c>
      <c r="J17" s="21">
        <v>1127</v>
      </c>
      <c r="K17" s="8">
        <v>449</v>
      </c>
      <c r="L17" s="8">
        <v>398</v>
      </c>
    </row>
    <row r="18" spans="1:12" ht="15.75" customHeight="1" x14ac:dyDescent="0.6">
      <c r="A18" s="2"/>
      <c r="B18" s="20">
        <v>44243</v>
      </c>
      <c r="C18" s="21">
        <v>2171</v>
      </c>
      <c r="D18" s="21">
        <v>10431</v>
      </c>
      <c r="E18" s="8">
        <v>4.47</v>
      </c>
      <c r="F18" s="8">
        <v>717</v>
      </c>
      <c r="G18" s="8">
        <v>219</v>
      </c>
      <c r="H18" s="8">
        <v>26</v>
      </c>
      <c r="I18" s="8">
        <v>29</v>
      </c>
      <c r="J18" s="21">
        <v>1021</v>
      </c>
      <c r="K18" s="8">
        <v>440</v>
      </c>
      <c r="L18" s="8">
        <v>383</v>
      </c>
    </row>
    <row r="19" spans="1:12" ht="15.75" customHeight="1" x14ac:dyDescent="0.6">
      <c r="A19" s="2"/>
      <c r="B19" s="20">
        <v>44244</v>
      </c>
      <c r="C19" s="21">
        <v>2513</v>
      </c>
      <c r="D19" s="21">
        <v>17157</v>
      </c>
      <c r="E19" s="8">
        <v>7.49</v>
      </c>
      <c r="F19" s="8">
        <v>641</v>
      </c>
      <c r="G19" s="8">
        <v>249</v>
      </c>
      <c r="H19" s="8">
        <v>39</v>
      </c>
      <c r="I19" s="8">
        <v>71</v>
      </c>
      <c r="J19" s="21">
        <v>1441</v>
      </c>
      <c r="K19" s="8">
        <v>452</v>
      </c>
      <c r="L19" s="8">
        <v>389</v>
      </c>
    </row>
    <row r="20" spans="1:12" ht="15.75" customHeight="1" x14ac:dyDescent="0.6">
      <c r="A20" s="2"/>
      <c r="B20" s="20">
        <v>44245</v>
      </c>
      <c r="C20" s="21">
        <v>2201</v>
      </c>
      <c r="D20" s="21">
        <v>11274</v>
      </c>
      <c r="E20" s="8">
        <v>4.71</v>
      </c>
      <c r="F20" s="8">
        <v>663</v>
      </c>
      <c r="G20" s="8">
        <v>239</v>
      </c>
      <c r="H20" s="8">
        <v>58</v>
      </c>
      <c r="I20" s="8">
        <v>28</v>
      </c>
      <c r="J20" s="21">
        <v>1113</v>
      </c>
      <c r="K20" s="8">
        <v>451</v>
      </c>
      <c r="L20" s="8">
        <v>399</v>
      </c>
    </row>
    <row r="21" spans="1:12" ht="13" x14ac:dyDescent="0.6">
      <c r="A21" s="2"/>
      <c r="B21" s="20">
        <v>44246</v>
      </c>
      <c r="C21" s="21">
        <v>2020</v>
      </c>
      <c r="D21" s="21">
        <v>8937</v>
      </c>
      <c r="E21" s="8">
        <v>3.88</v>
      </c>
      <c r="F21" s="8">
        <v>722</v>
      </c>
      <c r="G21" s="8">
        <v>209</v>
      </c>
      <c r="H21" s="8">
        <v>6</v>
      </c>
      <c r="I21" s="8">
        <v>33</v>
      </c>
      <c r="J21" s="8">
        <v>859</v>
      </c>
      <c r="K21" s="8">
        <v>455</v>
      </c>
      <c r="L21" s="8">
        <v>389</v>
      </c>
    </row>
    <row r="22" spans="1:12" ht="13" x14ac:dyDescent="0.6">
      <c r="A22" s="2"/>
      <c r="B22" s="20">
        <v>44247</v>
      </c>
      <c r="C22" s="21">
        <v>2464</v>
      </c>
      <c r="D22" s="21">
        <v>11686</v>
      </c>
      <c r="E22" s="8">
        <v>4.8899999999999997</v>
      </c>
      <c r="F22" s="8">
        <v>658</v>
      </c>
      <c r="G22" s="8">
        <v>334</v>
      </c>
      <c r="H22" s="8">
        <v>46</v>
      </c>
      <c r="I22" s="8">
        <v>26</v>
      </c>
      <c r="J22" s="21">
        <v>1423</v>
      </c>
      <c r="K22" s="8">
        <v>374</v>
      </c>
      <c r="L22" s="8">
        <v>319</v>
      </c>
    </row>
    <row r="23" spans="1:12" ht="13" x14ac:dyDescent="0.6">
      <c r="A23" s="2"/>
      <c r="B23" s="20">
        <v>44248</v>
      </c>
      <c r="C23" s="21">
        <v>2057</v>
      </c>
      <c r="D23" s="21">
        <v>6888</v>
      </c>
      <c r="E23" s="8">
        <v>2.91</v>
      </c>
      <c r="F23" s="8">
        <v>761</v>
      </c>
      <c r="G23" s="8">
        <v>305</v>
      </c>
      <c r="H23" s="8">
        <v>0</v>
      </c>
      <c r="I23" s="8">
        <v>0</v>
      </c>
      <c r="J23" s="8">
        <v>948</v>
      </c>
      <c r="K23" s="8">
        <v>457</v>
      </c>
      <c r="L23" s="8">
        <v>406</v>
      </c>
    </row>
    <row r="24" spans="1:12" ht="13" x14ac:dyDescent="0.6">
      <c r="A24" s="2"/>
      <c r="B24" s="20">
        <v>44249</v>
      </c>
      <c r="C24" s="21">
        <v>2260</v>
      </c>
      <c r="D24" s="21">
        <v>12928</v>
      </c>
      <c r="E24" s="8">
        <v>6.13</v>
      </c>
      <c r="F24" s="8">
        <v>693</v>
      </c>
      <c r="G24" s="8">
        <v>226</v>
      </c>
      <c r="H24" s="8">
        <v>23</v>
      </c>
      <c r="I24" s="8">
        <v>41</v>
      </c>
      <c r="J24" s="21">
        <v>1140</v>
      </c>
      <c r="K24" s="8">
        <v>498</v>
      </c>
      <c r="L24" s="8">
        <v>431</v>
      </c>
    </row>
    <row r="25" spans="1:12" ht="13" x14ac:dyDescent="0.6">
      <c r="A25" s="2"/>
      <c r="B25" s="20">
        <v>44250</v>
      </c>
      <c r="C25" s="21">
        <v>2034</v>
      </c>
      <c r="D25" s="21">
        <v>7507</v>
      </c>
      <c r="E25" s="8">
        <v>3.36</v>
      </c>
      <c r="F25" s="8">
        <v>672</v>
      </c>
      <c r="G25" s="8">
        <v>249</v>
      </c>
      <c r="H25" s="8">
        <v>6</v>
      </c>
      <c r="I25" s="8">
        <v>15</v>
      </c>
      <c r="J25" s="8">
        <v>890</v>
      </c>
      <c r="K25" s="8">
        <v>471</v>
      </c>
      <c r="L25" s="8">
        <v>420</v>
      </c>
    </row>
    <row r="26" spans="1:12" ht="13" x14ac:dyDescent="0.6">
      <c r="A26" s="2"/>
      <c r="B26" s="20">
        <v>44251</v>
      </c>
      <c r="C26" s="21">
        <v>2302</v>
      </c>
      <c r="D26" s="21">
        <v>13527</v>
      </c>
      <c r="E26" s="8">
        <v>6.26</v>
      </c>
      <c r="F26" s="8">
        <v>667</v>
      </c>
      <c r="G26" s="8">
        <v>244</v>
      </c>
      <c r="H26" s="8">
        <v>12</v>
      </c>
      <c r="I26" s="8">
        <v>46</v>
      </c>
      <c r="J26" s="21">
        <v>1171</v>
      </c>
      <c r="K26" s="8">
        <v>451</v>
      </c>
      <c r="L26" s="8">
        <v>389</v>
      </c>
    </row>
    <row r="27" spans="1:12" ht="13" x14ac:dyDescent="0.6">
      <c r="A27" s="2"/>
      <c r="B27" s="20">
        <v>44252</v>
      </c>
      <c r="C27" s="21">
        <v>2417</v>
      </c>
      <c r="D27" s="21">
        <v>9531</v>
      </c>
      <c r="E27" s="8">
        <v>4.01</v>
      </c>
      <c r="F27" s="8">
        <v>593</v>
      </c>
      <c r="G27" s="8">
        <v>348</v>
      </c>
      <c r="H27" s="8">
        <v>29</v>
      </c>
      <c r="I27" s="8">
        <v>19</v>
      </c>
      <c r="J27" s="21">
        <v>1392</v>
      </c>
      <c r="K27" s="8">
        <v>221</v>
      </c>
      <c r="L27" s="8">
        <v>174</v>
      </c>
    </row>
    <row r="28" spans="1:12" ht="13" x14ac:dyDescent="0.6">
      <c r="A28" s="2"/>
      <c r="B28" s="20">
        <v>44253</v>
      </c>
      <c r="C28" s="21">
        <v>3180</v>
      </c>
      <c r="D28" s="21">
        <v>22329</v>
      </c>
      <c r="E28" s="8">
        <v>9.34</v>
      </c>
      <c r="F28" s="8">
        <v>616</v>
      </c>
      <c r="G28" s="8">
        <v>442</v>
      </c>
      <c r="H28" s="8">
        <v>74</v>
      </c>
      <c r="I28" s="8">
        <v>87</v>
      </c>
      <c r="J28" s="21">
        <v>2344</v>
      </c>
      <c r="K28" s="8">
        <v>400</v>
      </c>
      <c r="L28" s="8">
        <v>352</v>
      </c>
    </row>
    <row r="29" spans="1:12" ht="13" x14ac:dyDescent="0.6">
      <c r="A29" s="2"/>
      <c r="B29" s="20">
        <v>44254</v>
      </c>
      <c r="C29" s="21">
        <v>2498</v>
      </c>
      <c r="D29" s="21">
        <v>13065</v>
      </c>
      <c r="E29" s="8">
        <v>5.49</v>
      </c>
      <c r="F29" s="8">
        <v>618</v>
      </c>
      <c r="G29" s="8">
        <v>386</v>
      </c>
      <c r="H29" s="8">
        <v>25</v>
      </c>
      <c r="I29" s="8">
        <v>11</v>
      </c>
      <c r="J29" s="21">
        <v>1440</v>
      </c>
      <c r="K29" s="8">
        <v>245</v>
      </c>
      <c r="L29" s="8">
        <v>218</v>
      </c>
    </row>
    <row r="30" spans="1:12" ht="13" x14ac:dyDescent="0.6">
      <c r="A30" s="2"/>
      <c r="B30" s="20">
        <v>44255</v>
      </c>
      <c r="C30" s="21">
        <v>2699</v>
      </c>
      <c r="D30" s="21">
        <v>19265</v>
      </c>
      <c r="E30" s="8">
        <v>8.08</v>
      </c>
      <c r="F30" s="8">
        <v>713</v>
      </c>
      <c r="G30" s="8">
        <v>361</v>
      </c>
      <c r="H30" s="8">
        <v>89</v>
      </c>
      <c r="I30" s="8">
        <v>32</v>
      </c>
      <c r="J30" s="21">
        <v>1738</v>
      </c>
      <c r="K30" s="8">
        <v>402</v>
      </c>
      <c r="L30" s="8">
        <v>389</v>
      </c>
    </row>
    <row r="31" spans="1:12" ht="13" x14ac:dyDescent="0.6">
      <c r="A31" s="2"/>
      <c r="B31" s="20">
        <v>44256</v>
      </c>
      <c r="C31" s="21">
        <v>2020</v>
      </c>
      <c r="D31" s="21">
        <v>8937</v>
      </c>
      <c r="E31" s="8">
        <v>3.88</v>
      </c>
      <c r="F31" s="8">
        <v>722</v>
      </c>
      <c r="G31" s="8">
        <v>209</v>
      </c>
      <c r="H31" s="8">
        <v>6</v>
      </c>
      <c r="I31" s="8">
        <v>33</v>
      </c>
      <c r="J31" s="8">
        <v>859</v>
      </c>
      <c r="K31" s="8">
        <v>455</v>
      </c>
      <c r="L31" s="8">
        <v>389</v>
      </c>
    </row>
    <row r="32" spans="1:12" ht="13" x14ac:dyDescent="0.6">
      <c r="A32" s="2"/>
      <c r="B32" s="20">
        <v>44257</v>
      </c>
      <c r="C32" s="21">
        <v>1890</v>
      </c>
      <c r="D32" s="21">
        <v>4117</v>
      </c>
      <c r="E32" s="8">
        <v>1.72</v>
      </c>
      <c r="F32" s="8">
        <v>748</v>
      </c>
      <c r="G32" s="8">
        <v>237</v>
      </c>
      <c r="H32" s="8">
        <v>0</v>
      </c>
      <c r="I32" s="8">
        <v>0</v>
      </c>
      <c r="J32" s="8">
        <v>710</v>
      </c>
      <c r="K32" s="8">
        <v>510</v>
      </c>
      <c r="L32" s="8">
        <v>455</v>
      </c>
    </row>
    <row r="34" spans="1:12" ht="13" x14ac:dyDescent="0.6">
      <c r="A34" s="17"/>
      <c r="B34" s="7" t="s">
        <v>43</v>
      </c>
      <c r="C34" s="22">
        <f t="shared" ref="C34:L34" si="0">AVERAGE(C3:C32)</f>
        <v>2290.7666666666669</v>
      </c>
      <c r="D34" s="22">
        <f t="shared" si="0"/>
        <v>11218.666666666666</v>
      </c>
      <c r="E34" s="22">
        <f t="shared" si="0"/>
        <v>4.8619999999999992</v>
      </c>
      <c r="F34" s="22">
        <f t="shared" si="0"/>
        <v>674.16666666666663</v>
      </c>
      <c r="G34" s="22">
        <f t="shared" si="0"/>
        <v>276.53333333333336</v>
      </c>
      <c r="H34" s="22">
        <f t="shared" si="0"/>
        <v>28.133333333333333</v>
      </c>
      <c r="I34" s="22">
        <f t="shared" si="0"/>
        <v>29.1</v>
      </c>
      <c r="J34" s="22">
        <f t="shared" si="0"/>
        <v>1197.5333333333333</v>
      </c>
      <c r="K34" s="22">
        <f t="shared" si="0"/>
        <v>431.4</v>
      </c>
      <c r="L34" s="22">
        <f t="shared" si="0"/>
        <v>378.43333333333334</v>
      </c>
    </row>
    <row r="35" spans="1:12" ht="13" x14ac:dyDescent="0.6">
      <c r="A35" s="17"/>
      <c r="B35" s="7" t="s">
        <v>44</v>
      </c>
      <c r="C35" s="22">
        <f t="shared" ref="C35:L35" si="1">MEDIAN(C3:C32)</f>
        <v>2244.5</v>
      </c>
      <c r="D35" s="22">
        <f t="shared" si="1"/>
        <v>10355</v>
      </c>
      <c r="E35" s="22">
        <f t="shared" si="1"/>
        <v>4.59</v>
      </c>
      <c r="F35" s="22">
        <f t="shared" si="1"/>
        <v>688</v>
      </c>
      <c r="G35" s="22">
        <f t="shared" si="1"/>
        <v>249</v>
      </c>
      <c r="H35" s="22">
        <f t="shared" si="1"/>
        <v>23</v>
      </c>
      <c r="I35" s="22">
        <f t="shared" si="1"/>
        <v>30.5</v>
      </c>
      <c r="J35" s="22">
        <f t="shared" si="1"/>
        <v>1120</v>
      </c>
      <c r="K35" s="22">
        <f t="shared" si="1"/>
        <v>453.5</v>
      </c>
      <c r="L35" s="22">
        <f t="shared" si="1"/>
        <v>396.5</v>
      </c>
    </row>
    <row r="36" spans="1:12" ht="13" x14ac:dyDescent="0.6">
      <c r="A36" s="17"/>
      <c r="B36" s="7" t="s">
        <v>45</v>
      </c>
      <c r="C36" s="22">
        <f t="shared" ref="C36:L36" si="2">_xlfn.MODE.SNGL(C3:C32)</f>
        <v>2020</v>
      </c>
      <c r="D36" s="22">
        <f t="shared" si="2"/>
        <v>8937</v>
      </c>
      <c r="E36" s="22">
        <f t="shared" si="2"/>
        <v>3.88</v>
      </c>
      <c r="F36" s="22">
        <f t="shared" si="2"/>
        <v>722</v>
      </c>
      <c r="G36" s="22">
        <f t="shared" si="2"/>
        <v>209</v>
      </c>
      <c r="H36" s="22">
        <f t="shared" si="2"/>
        <v>6</v>
      </c>
      <c r="I36" s="22">
        <f t="shared" si="2"/>
        <v>0</v>
      </c>
      <c r="J36" s="22">
        <f t="shared" si="2"/>
        <v>859</v>
      </c>
      <c r="K36" s="22">
        <f t="shared" si="2"/>
        <v>455</v>
      </c>
      <c r="L36" s="22">
        <f t="shared" si="2"/>
        <v>389</v>
      </c>
    </row>
    <row r="37" spans="1:12" ht="13" x14ac:dyDescent="0.6">
      <c r="A37" s="17"/>
      <c r="B37" s="7" t="s">
        <v>46</v>
      </c>
      <c r="C37" s="22">
        <f t="shared" ref="C37:L37" si="3">MAX(C3:C32)-MIN(C3:C32)</f>
        <v>1290</v>
      </c>
      <c r="D37" s="22">
        <f t="shared" si="3"/>
        <v>18212</v>
      </c>
      <c r="E37" s="22">
        <f t="shared" si="3"/>
        <v>7.62</v>
      </c>
      <c r="F37" s="22">
        <f t="shared" si="3"/>
        <v>329</v>
      </c>
      <c r="G37" s="22">
        <f t="shared" si="3"/>
        <v>245</v>
      </c>
      <c r="H37" s="22">
        <f t="shared" si="3"/>
        <v>112</v>
      </c>
      <c r="I37" s="22">
        <f t="shared" si="3"/>
        <v>87</v>
      </c>
      <c r="J37" s="22">
        <f t="shared" si="3"/>
        <v>1634</v>
      </c>
      <c r="K37" s="22">
        <f t="shared" si="3"/>
        <v>289</v>
      </c>
      <c r="L37" s="22">
        <f t="shared" si="3"/>
        <v>281</v>
      </c>
    </row>
    <row r="38" spans="1:12" ht="13" x14ac:dyDescent="0.6">
      <c r="A38" s="17"/>
      <c r="B38" s="7" t="s">
        <v>47</v>
      </c>
      <c r="C38" s="22">
        <f t="shared" ref="C38:L38" si="4">_xlfn.STDEV.S(C3:C32)</f>
        <v>306.78226394507334</v>
      </c>
      <c r="D38" s="22">
        <f t="shared" si="4"/>
        <v>4517.9555212456462</v>
      </c>
      <c r="E38" s="22">
        <f t="shared" si="4"/>
        <v>1.9440615145652658</v>
      </c>
      <c r="F38" s="22">
        <f t="shared" si="4"/>
        <v>66.032950673982782</v>
      </c>
      <c r="G38" s="22">
        <f t="shared" si="4"/>
        <v>64.581802354860798</v>
      </c>
      <c r="H38" s="22">
        <f t="shared" si="4"/>
        <v>29.314858340783942</v>
      </c>
      <c r="I38" s="22">
        <f t="shared" si="4"/>
        <v>20.92243474985808</v>
      </c>
      <c r="J38" s="22">
        <f t="shared" si="4"/>
        <v>388.12055835280358</v>
      </c>
      <c r="K38" s="22">
        <f t="shared" si="4"/>
        <v>72.07017652835043</v>
      </c>
      <c r="L38" s="22">
        <f t="shared" si="4"/>
        <v>66.239212958287169</v>
      </c>
    </row>
    <row r="39" spans="1:12" ht="13" x14ac:dyDescent="0.6">
      <c r="A39" s="17"/>
      <c r="B39" s="7" t="s">
        <v>48</v>
      </c>
      <c r="C39" s="22">
        <f t="shared" ref="C39:L39" si="5">_xlfn.VAR.S(C3:C32)</f>
        <v>94115.357471264637</v>
      </c>
      <c r="D39" s="22">
        <f t="shared" si="5"/>
        <v>20411922.091954019</v>
      </c>
      <c r="E39" s="22">
        <f t="shared" si="5"/>
        <v>3.7793751724137947</v>
      </c>
      <c r="F39" s="22">
        <f t="shared" si="5"/>
        <v>4360.3505747126437</v>
      </c>
      <c r="G39" s="22">
        <f t="shared" si="5"/>
        <v>4170.809195402303</v>
      </c>
      <c r="H39" s="22">
        <f t="shared" si="5"/>
        <v>859.36091954022993</v>
      </c>
      <c r="I39" s="22">
        <f t="shared" si="5"/>
        <v>437.74827586206897</v>
      </c>
      <c r="J39" s="22">
        <f t="shared" si="5"/>
        <v>150637.56781609202</v>
      </c>
      <c r="K39" s="22">
        <f t="shared" si="5"/>
        <v>5194.1103448275926</v>
      </c>
      <c r="L39" s="22">
        <f t="shared" si="5"/>
        <v>4387.6333333333187</v>
      </c>
    </row>
    <row r="43" spans="1:12" ht="15.75" customHeight="1" x14ac:dyDescent="0.6">
      <c r="B43" s="7" t="s">
        <v>43</v>
      </c>
      <c r="C43" s="22">
        <v>378.43333333333334</v>
      </c>
    </row>
    <row r="44" spans="1:12" ht="15.75" customHeight="1" x14ac:dyDescent="0.6">
      <c r="B44" s="7" t="s">
        <v>44</v>
      </c>
      <c r="C44" s="22">
        <v>396.5</v>
      </c>
    </row>
    <row r="45" spans="1:12" ht="15.75" customHeight="1" x14ac:dyDescent="0.6">
      <c r="B45" s="7" t="s">
        <v>45</v>
      </c>
      <c r="C45" s="22">
        <v>389</v>
      </c>
    </row>
    <row r="46" spans="1:12" ht="15.75" customHeight="1" x14ac:dyDescent="0.6">
      <c r="B46" s="7" t="s">
        <v>46</v>
      </c>
      <c r="C46" s="22">
        <v>281</v>
      </c>
    </row>
    <row r="47" spans="1:12" ht="15.75" customHeight="1" x14ac:dyDescent="0.6">
      <c r="B47" s="7" t="s">
        <v>47</v>
      </c>
      <c r="C47" s="22">
        <v>66.239212958287169</v>
      </c>
    </row>
    <row r="48" spans="1:12" ht="15.75" customHeight="1" x14ac:dyDescent="0.6">
      <c r="B48" s="7" t="s">
        <v>48</v>
      </c>
      <c r="C48" s="22">
        <v>4387.6333333333187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1"/>
  <sheetViews>
    <sheetView workbookViewId="0">
      <selection activeCell="B17" sqref="B17"/>
    </sheetView>
  </sheetViews>
  <sheetFormatPr defaultColWidth="14.40625" defaultRowHeight="15.75" customHeight="1" x14ac:dyDescent="0.6"/>
  <cols>
    <col min="1" max="1" width="18.6796875" customWidth="1"/>
    <col min="2" max="2" width="19.26953125" customWidth="1"/>
    <col min="4" max="4" width="20.86328125" customWidth="1"/>
  </cols>
  <sheetData>
    <row r="1" spans="1:18" ht="15.75" customHeight="1" x14ac:dyDescent="0.6">
      <c r="A1" s="1" t="s">
        <v>49</v>
      </c>
      <c r="B1" s="14" t="s">
        <v>50</v>
      </c>
      <c r="C1" s="14" t="s">
        <v>51</v>
      </c>
      <c r="D1" s="14" t="s">
        <v>52</v>
      </c>
      <c r="E1" s="14" t="s">
        <v>53</v>
      </c>
    </row>
    <row r="2" spans="1:18" ht="15.75" customHeight="1" x14ac:dyDescent="0.6">
      <c r="A2" s="1" t="s">
        <v>1</v>
      </c>
      <c r="B2" s="23">
        <f>1.64*SQRT('Descriptive Statistics'!C38^2/30)</f>
        <v>91.857256192187194</v>
      </c>
      <c r="C2" s="24">
        <f>(1.64*'Descriptive Statistics'!C38/B2)^2</f>
        <v>30</v>
      </c>
      <c r="D2" s="24">
        <f>1.96*SQRT('Descriptive Statistics'!C38^2/30)</f>
        <v>109.78062325407738</v>
      </c>
      <c r="E2" s="24">
        <f>(1.64*'Descriptive Statistics'!C38/D2)^2</f>
        <v>21.003748438150765</v>
      </c>
    </row>
    <row r="3" spans="1:18" ht="15.75" customHeight="1" x14ac:dyDescent="0.6">
      <c r="A3" s="1" t="s">
        <v>2</v>
      </c>
      <c r="B3" s="23">
        <f>1.64*SQRT('Descriptive Statistics'!D38^2/30)</f>
        <v>1352.7737635258839</v>
      </c>
      <c r="C3" s="24">
        <f>(1.64*'Descriptive Statistics'!D38/B3)^2</f>
        <v>30</v>
      </c>
      <c r="D3" s="24">
        <f>1.96*SQRT('Descriptive Statistics'!D38^2/30)</f>
        <v>1616.7296198236172</v>
      </c>
      <c r="E3" s="24">
        <f>(1.64*'Descriptive Statistics'!D38/D3)^2</f>
        <v>21.003748438150772</v>
      </c>
      <c r="R3" s="10"/>
    </row>
    <row r="4" spans="1:18" ht="15.75" customHeight="1" x14ac:dyDescent="0.6">
      <c r="A4" s="1" t="s">
        <v>54</v>
      </c>
      <c r="B4" s="23">
        <f>1.64*SQRT('Descriptive Statistics'!E38^2/30)</f>
        <v>0.58209413510542951</v>
      </c>
      <c r="C4" s="24">
        <f>(1.64*'Descriptive Statistics'!E38/B4)^2</f>
        <v>30</v>
      </c>
      <c r="D4" s="24">
        <f>1.96*SQRT('Descriptive Statistics'!E38^2/30)</f>
        <v>0.69567347854063533</v>
      </c>
      <c r="E4" s="24">
        <f>(1.64*'Descriptive Statistics'!E38/D4)^2</f>
        <v>21.003748438150772</v>
      </c>
    </row>
    <row r="5" spans="1:18" ht="15.75" customHeight="1" x14ac:dyDescent="0.6">
      <c r="A5" s="1" t="s">
        <v>4</v>
      </c>
      <c r="B5" s="23">
        <f>1.64*SQRT('Descriptive Statistics'!F38^2/30)</f>
        <v>19.771696020445592</v>
      </c>
      <c r="C5" s="24">
        <f>(1.64*'Descriptive Statistics'!F38/B5)^2</f>
        <v>30.000000000000011</v>
      </c>
      <c r="D5" s="24">
        <f>1.96*SQRT('Descriptive Statistics'!F38^2/30)</f>
        <v>23.629587926874002</v>
      </c>
      <c r="E5" s="24">
        <f>(1.64*'Descriptive Statistics'!F38/D5)^2</f>
        <v>21.003748438150772</v>
      </c>
    </row>
    <row r="6" spans="1:18" ht="15.75" customHeight="1" x14ac:dyDescent="0.6">
      <c r="A6" s="1" t="s">
        <v>5</v>
      </c>
      <c r="B6" s="23">
        <f>1.64*SQRT('Descriptive Statistics'!G38^2/30)</f>
        <v>19.337190774906642</v>
      </c>
      <c r="C6" s="24">
        <f>(1.64*'Descriptive Statistics'!G38/B6)^2</f>
        <v>30</v>
      </c>
      <c r="D6" s="24">
        <f>1.96*SQRT('Descriptive Statistics'!G38^2/30)</f>
        <v>23.110301170010377</v>
      </c>
      <c r="E6" s="24">
        <f>(1.64*'Descriptive Statistics'!G38/D6)^2</f>
        <v>21.003748438150772</v>
      </c>
    </row>
    <row r="7" spans="1:18" ht="15.75" customHeight="1" x14ac:dyDescent="0.6">
      <c r="A7" s="1" t="s">
        <v>6</v>
      </c>
      <c r="B7" s="23">
        <f>1.64*SQRT('Descriptive Statistics'!H38^2/30)</f>
        <v>8.7775036868793208</v>
      </c>
      <c r="C7" s="24">
        <f>(1.64*'Descriptive Statistics'!H38/B7)^2</f>
        <v>29.999999999999989</v>
      </c>
      <c r="D7" s="24">
        <f>1.96*SQRT('Descriptive Statistics'!H38^2/30)</f>
        <v>10.490187333099676</v>
      </c>
      <c r="E7" s="24">
        <f>(1.64*'Descriptive Statistics'!H38/D7)^2</f>
        <v>21.003748438150765</v>
      </c>
    </row>
    <row r="8" spans="1:18" ht="15.75" customHeight="1" x14ac:dyDescent="0.6">
      <c r="A8" s="1" t="s">
        <v>7</v>
      </c>
      <c r="B8" s="23">
        <f>1.64*SQRT('Descriptive Statistics'!I38^2/30)</f>
        <v>6.264630243833551</v>
      </c>
      <c r="C8" s="24">
        <f>(1.64*'Descriptive Statistics'!I38/B8)^2</f>
        <v>30.000000000000011</v>
      </c>
      <c r="D8" s="24">
        <f>1.96*SQRT('Descriptive Statistics'!I38^2/30)</f>
        <v>7.4869971206791224</v>
      </c>
      <c r="E8" s="24">
        <f>(1.64*'Descriptive Statistics'!I38/D8)^2</f>
        <v>21.003748438150772</v>
      </c>
    </row>
    <row r="9" spans="1:18" ht="15.75" customHeight="1" x14ac:dyDescent="0.6">
      <c r="A9" s="1" t="s">
        <v>8</v>
      </c>
      <c r="B9" s="23">
        <f>1.64*SQRT('Descriptive Statistics'!J38^2/30)</f>
        <v>116.21170371326076</v>
      </c>
      <c r="C9" s="24">
        <f>(1.64*'Descriptive Statistics'!J38/B9)^2</f>
        <v>29.999999999999989</v>
      </c>
      <c r="D9" s="24">
        <f>1.96*SQRT('Descriptive Statistics'!J38^2/30)</f>
        <v>138.88715809633604</v>
      </c>
      <c r="E9" s="24">
        <f>(1.64*'Descriptive Statistics'!J38/D9)^2</f>
        <v>21.003748438150765</v>
      </c>
    </row>
    <row r="10" spans="1:18" ht="15.75" customHeight="1" x14ac:dyDescent="0.6">
      <c r="A10" s="1" t="s">
        <v>12</v>
      </c>
      <c r="B10" s="23">
        <f>1.64*SQRT('Descriptive Statistics'!K38^2/30)</f>
        <v>21.579372236349769</v>
      </c>
      <c r="C10" s="24">
        <f>(1.64*'Descriptive Statistics'!K38/B10)^2</f>
        <v>29.999999999999989</v>
      </c>
      <c r="D10" s="24">
        <f>1.96*SQRT('Descriptive Statistics'!K38^2/30)</f>
        <v>25.789981453198504</v>
      </c>
      <c r="E10" s="24">
        <f>(1.64*'Descriptive Statistics'!K38/D10)^2</f>
        <v>21.003748438150765</v>
      </c>
    </row>
    <row r="11" spans="1:18" ht="15.75" customHeight="1" x14ac:dyDescent="0.6">
      <c r="A11" s="10" t="s">
        <v>9</v>
      </c>
      <c r="B11" s="23">
        <f>1.64*SQRT('Descriptive Statistics'!L38^2/30)</f>
        <v>19.833455416991171</v>
      </c>
      <c r="C11" s="24">
        <f>(1.64*'Descriptive Statistics'!L38/B11)^2</f>
        <v>30</v>
      </c>
      <c r="D11" s="24">
        <f>1.96*SQRT('Descriptive Statistics'!L38^2/30)</f>
        <v>23.703397937379695</v>
      </c>
      <c r="E11" s="24">
        <f>(1.64*'Descriptive Statistics'!L38/D11)^2</f>
        <v>21.003748438150765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64"/>
  <sheetViews>
    <sheetView showGridLines="0" topLeftCell="G16" workbookViewId="0">
      <selection activeCell="V37" sqref="V37"/>
    </sheetView>
  </sheetViews>
  <sheetFormatPr defaultColWidth="14.40625" defaultRowHeight="15.75" customHeight="1" x14ac:dyDescent="0.6"/>
  <cols>
    <col min="2" max="2" width="19.54296875" customWidth="1"/>
    <col min="5" max="5" width="17" customWidth="1"/>
    <col min="6" max="6" width="20.86328125" customWidth="1"/>
    <col min="7" max="7" width="18.6796875" customWidth="1"/>
    <col min="8" max="8" width="18" customWidth="1"/>
    <col min="10" max="10" width="11.26953125" customWidth="1"/>
    <col min="13" max="13" width="20.08984375" bestFit="1" customWidth="1"/>
    <col min="14" max="14" width="16.86328125" bestFit="1" customWidth="1"/>
    <col min="18" max="18" width="20.08984375" bestFit="1" customWidth="1"/>
  </cols>
  <sheetData>
    <row r="1" spans="1:18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6" t="s">
        <v>9</v>
      </c>
    </row>
    <row r="2" spans="1:18" ht="15.75" customHeight="1" x14ac:dyDescent="0.6">
      <c r="A2" s="2">
        <v>44228</v>
      </c>
      <c r="B2" s="3">
        <v>2128</v>
      </c>
      <c r="C2" s="3">
        <v>9693</v>
      </c>
      <c r="D2" s="1">
        <v>4.1399999999999997</v>
      </c>
      <c r="E2" s="1">
        <v>634</v>
      </c>
      <c r="F2" s="1">
        <v>261</v>
      </c>
      <c r="G2" s="1">
        <v>3</v>
      </c>
      <c r="H2" s="1">
        <v>20</v>
      </c>
      <c r="I2" s="1">
        <v>984</v>
      </c>
      <c r="J2" s="1">
        <v>469</v>
      </c>
      <c r="K2" s="1">
        <v>403</v>
      </c>
      <c r="M2" t="s">
        <v>55</v>
      </c>
    </row>
    <row r="3" spans="1:18" ht="15.75" customHeight="1" thickBot="1" x14ac:dyDescent="0.75">
      <c r="A3" s="2">
        <v>44229</v>
      </c>
      <c r="B3" s="3">
        <v>2229</v>
      </c>
      <c r="C3" s="3">
        <v>9870</v>
      </c>
      <c r="D3" s="1">
        <v>4.3899999999999997</v>
      </c>
      <c r="E3" s="1">
        <v>691</v>
      </c>
      <c r="F3" s="1">
        <v>244</v>
      </c>
      <c r="G3" s="1">
        <v>7</v>
      </c>
      <c r="H3" s="1">
        <v>29</v>
      </c>
      <c r="I3" s="3">
        <v>1044</v>
      </c>
      <c r="J3" s="1">
        <v>482</v>
      </c>
      <c r="K3" s="1">
        <v>428</v>
      </c>
    </row>
    <row r="4" spans="1:18" ht="15.75" customHeight="1" x14ac:dyDescent="0.6">
      <c r="A4" s="2">
        <v>44230</v>
      </c>
      <c r="B4" s="3">
        <v>2177</v>
      </c>
      <c r="C4" s="3">
        <v>11596</v>
      </c>
      <c r="D4" s="1">
        <v>5.34</v>
      </c>
      <c r="E4" s="1">
        <v>686</v>
      </c>
      <c r="F4" s="1">
        <v>228</v>
      </c>
      <c r="G4" s="1">
        <v>11</v>
      </c>
      <c r="H4" s="1">
        <v>33</v>
      </c>
      <c r="I4" s="3">
        <v>1023</v>
      </c>
      <c r="J4" s="1">
        <v>456</v>
      </c>
      <c r="K4" s="1">
        <v>410</v>
      </c>
      <c r="M4" s="28" t="s">
        <v>56</v>
      </c>
      <c r="N4" s="28"/>
    </row>
    <row r="5" spans="1:18" ht="15.75" customHeight="1" x14ac:dyDescent="0.6">
      <c r="A5" s="2">
        <v>44231</v>
      </c>
      <c r="B5" s="3">
        <v>2128</v>
      </c>
      <c r="C5" s="3">
        <v>10279</v>
      </c>
      <c r="D5" s="1">
        <v>4.83</v>
      </c>
      <c r="E5" s="1">
        <v>725</v>
      </c>
      <c r="F5" s="1">
        <v>206</v>
      </c>
      <c r="G5" s="1">
        <v>9</v>
      </c>
      <c r="H5" s="1">
        <v>44</v>
      </c>
      <c r="I5" s="1">
        <v>980</v>
      </c>
      <c r="J5" s="1">
        <v>446</v>
      </c>
      <c r="K5" s="1">
        <v>391</v>
      </c>
      <c r="M5" s="25" t="s">
        <v>57</v>
      </c>
      <c r="N5" s="25">
        <v>0.99495234563586266</v>
      </c>
    </row>
    <row r="6" spans="1:18" ht="15.75" customHeight="1" x14ac:dyDescent="0.6">
      <c r="A6" s="2">
        <v>44232</v>
      </c>
      <c r="B6" s="3">
        <v>2006</v>
      </c>
      <c r="C6" s="3">
        <v>7942</v>
      </c>
      <c r="D6" s="1">
        <v>3.32</v>
      </c>
      <c r="E6" s="1">
        <v>755</v>
      </c>
      <c r="F6" s="1">
        <v>197</v>
      </c>
      <c r="G6" s="1">
        <v>26</v>
      </c>
      <c r="H6" s="1">
        <v>16</v>
      </c>
      <c r="I6" s="1">
        <v>833</v>
      </c>
      <c r="J6" s="1">
        <v>475</v>
      </c>
      <c r="K6" s="1">
        <v>408</v>
      </c>
      <c r="M6" s="25" t="s">
        <v>58</v>
      </c>
      <c r="N6" s="25">
        <v>0.98993017008630513</v>
      </c>
    </row>
    <row r="7" spans="1:18" ht="15.75" customHeight="1" x14ac:dyDescent="0.6">
      <c r="A7" s="2">
        <v>44233</v>
      </c>
      <c r="B7" s="3">
        <v>3019</v>
      </c>
      <c r="C7" s="3">
        <v>21330</v>
      </c>
      <c r="D7" s="1">
        <v>9.1</v>
      </c>
      <c r="E7" s="1">
        <v>432</v>
      </c>
      <c r="F7" s="1">
        <v>366</v>
      </c>
      <c r="G7" s="1">
        <v>112</v>
      </c>
      <c r="H7" s="1">
        <v>55</v>
      </c>
      <c r="I7" s="3">
        <v>2107</v>
      </c>
      <c r="J7" s="1">
        <v>274</v>
      </c>
      <c r="K7" s="1">
        <v>230</v>
      </c>
      <c r="M7" s="25" t="s">
        <v>59</v>
      </c>
      <c r="N7" s="25">
        <v>0.98539874662514249</v>
      </c>
    </row>
    <row r="8" spans="1:18" ht="15.75" customHeight="1" x14ac:dyDescent="0.6">
      <c r="A8" s="2">
        <v>44234</v>
      </c>
      <c r="B8" s="3">
        <v>2700</v>
      </c>
      <c r="C8" s="3">
        <v>13731</v>
      </c>
      <c r="D8" s="1">
        <v>5.74</v>
      </c>
      <c r="E8" s="1">
        <v>720</v>
      </c>
      <c r="F8" s="1">
        <v>329</v>
      </c>
      <c r="G8" s="1">
        <v>81</v>
      </c>
      <c r="H8" s="1">
        <v>36</v>
      </c>
      <c r="I8" s="3">
        <v>1708</v>
      </c>
      <c r="J8" s="1">
        <v>475</v>
      </c>
      <c r="K8" s="1">
        <v>423</v>
      </c>
      <c r="M8" s="25" t="s">
        <v>60</v>
      </c>
      <c r="N8" s="25">
        <v>8.0040580967388539</v>
      </c>
    </row>
    <row r="9" spans="1:18" ht="15.75" customHeight="1" thickBot="1" x14ac:dyDescent="0.75">
      <c r="A9" s="2">
        <v>44235</v>
      </c>
      <c r="B9" s="3">
        <v>2450</v>
      </c>
      <c r="C9" s="3">
        <v>14868</v>
      </c>
      <c r="D9" s="1">
        <v>6.53</v>
      </c>
      <c r="E9" s="1">
        <v>587</v>
      </c>
      <c r="F9" s="1">
        <v>309</v>
      </c>
      <c r="G9" s="1">
        <v>23</v>
      </c>
      <c r="H9" s="1">
        <v>46</v>
      </c>
      <c r="I9" s="3">
        <v>1389</v>
      </c>
      <c r="J9" s="1">
        <v>434</v>
      </c>
      <c r="K9" s="1">
        <v>399</v>
      </c>
      <c r="M9" s="26" t="s">
        <v>61</v>
      </c>
      <c r="N9" s="26">
        <v>30</v>
      </c>
    </row>
    <row r="10" spans="1:18" ht="15.75" customHeight="1" x14ac:dyDescent="0.6">
      <c r="A10" s="2">
        <v>44236</v>
      </c>
      <c r="B10" s="3">
        <v>2315</v>
      </c>
      <c r="C10" s="3">
        <v>13038</v>
      </c>
      <c r="D10" s="1">
        <v>5.52</v>
      </c>
      <c r="E10" s="1">
        <v>660</v>
      </c>
      <c r="F10" s="1">
        <v>272</v>
      </c>
      <c r="G10" s="1">
        <v>35</v>
      </c>
      <c r="H10" s="1">
        <v>39</v>
      </c>
      <c r="I10" s="3">
        <v>1235</v>
      </c>
      <c r="J10" s="1">
        <v>470</v>
      </c>
      <c r="K10" s="1">
        <v>408</v>
      </c>
    </row>
    <row r="11" spans="1:18" ht="15.75" customHeight="1" thickBot="1" x14ac:dyDescent="0.75">
      <c r="A11" s="2">
        <v>44237</v>
      </c>
      <c r="B11" s="3">
        <v>2020</v>
      </c>
      <c r="C11" s="3">
        <v>8937</v>
      </c>
      <c r="D11" s="1">
        <v>3.88</v>
      </c>
      <c r="E11" s="1">
        <v>722</v>
      </c>
      <c r="F11" s="1">
        <v>209</v>
      </c>
      <c r="G11" s="1">
        <v>6</v>
      </c>
      <c r="H11" s="1">
        <v>33</v>
      </c>
      <c r="I11" s="1">
        <v>859</v>
      </c>
      <c r="J11" s="1">
        <v>455</v>
      </c>
      <c r="K11" s="1">
        <v>389</v>
      </c>
      <c r="M11" t="s">
        <v>62</v>
      </c>
    </row>
    <row r="12" spans="1:18" ht="15.75" customHeight="1" x14ac:dyDescent="0.6">
      <c r="A12" s="2">
        <v>44238</v>
      </c>
      <c r="B12" s="3">
        <v>1890</v>
      </c>
      <c r="C12" s="3">
        <v>4117</v>
      </c>
      <c r="D12" s="1">
        <v>1.72</v>
      </c>
      <c r="E12" s="1">
        <v>748</v>
      </c>
      <c r="F12" s="1">
        <v>237</v>
      </c>
      <c r="G12" s="1">
        <v>0</v>
      </c>
      <c r="H12" s="1">
        <v>0</v>
      </c>
      <c r="I12" s="1">
        <v>710</v>
      </c>
      <c r="J12" s="1">
        <v>510</v>
      </c>
      <c r="K12" s="1">
        <v>455</v>
      </c>
      <c r="M12" s="27"/>
      <c r="N12" s="27" t="s">
        <v>67</v>
      </c>
      <c r="O12" s="27" t="s">
        <v>68</v>
      </c>
      <c r="P12" s="27" t="s">
        <v>69</v>
      </c>
      <c r="Q12" s="27" t="s">
        <v>70</v>
      </c>
      <c r="R12" s="27" t="s">
        <v>71</v>
      </c>
    </row>
    <row r="13" spans="1:18" ht="15.75" customHeight="1" x14ac:dyDescent="0.6">
      <c r="A13" s="2">
        <v>44239</v>
      </c>
      <c r="B13" s="3">
        <v>2032</v>
      </c>
      <c r="C13" s="3">
        <v>4154</v>
      </c>
      <c r="D13" s="1">
        <v>1.74</v>
      </c>
      <c r="E13" s="1">
        <v>639</v>
      </c>
      <c r="F13" s="1">
        <v>291</v>
      </c>
      <c r="G13" s="1">
        <v>0</v>
      </c>
      <c r="H13" s="1">
        <v>0</v>
      </c>
      <c r="I13" s="1">
        <v>883</v>
      </c>
      <c r="J13" s="1">
        <v>449</v>
      </c>
      <c r="K13" s="1">
        <v>395</v>
      </c>
      <c r="M13" s="25" t="s">
        <v>63</v>
      </c>
      <c r="N13" s="25">
        <v>9</v>
      </c>
      <c r="O13" s="25">
        <v>125960.06774634725</v>
      </c>
      <c r="P13" s="25">
        <v>13995.563082927472</v>
      </c>
      <c r="Q13" s="25">
        <v>218.4589850343198</v>
      </c>
      <c r="R13" s="25">
        <v>5.6794189707126337E-18</v>
      </c>
    </row>
    <row r="14" spans="1:18" ht="15.75" customHeight="1" x14ac:dyDescent="0.6">
      <c r="A14" s="2">
        <v>44240</v>
      </c>
      <c r="B14" s="3">
        <v>2274</v>
      </c>
      <c r="C14" s="3">
        <v>8513</v>
      </c>
      <c r="D14" s="1">
        <v>3.56</v>
      </c>
      <c r="E14" s="1">
        <v>639</v>
      </c>
      <c r="F14" s="1">
        <v>296</v>
      </c>
      <c r="G14" s="1">
        <v>48</v>
      </c>
      <c r="H14" s="1">
        <v>8</v>
      </c>
      <c r="I14" s="3">
        <v>1192</v>
      </c>
      <c r="J14" s="1">
        <v>345</v>
      </c>
      <c r="K14" s="1">
        <v>305</v>
      </c>
      <c r="M14" s="25" t="s">
        <v>64</v>
      </c>
      <c r="N14" s="25">
        <v>20</v>
      </c>
      <c r="O14" s="25">
        <v>1281.2989203194161</v>
      </c>
      <c r="P14" s="25">
        <v>64.064946015970804</v>
      </c>
      <c r="Q14" s="25"/>
      <c r="R14" s="25"/>
    </row>
    <row r="15" spans="1:18" ht="15.75" customHeight="1" thickBot="1" x14ac:dyDescent="0.75">
      <c r="A15" s="2">
        <v>44241</v>
      </c>
      <c r="B15" s="3">
        <v>2367</v>
      </c>
      <c r="C15" s="3">
        <v>8931</v>
      </c>
      <c r="D15" s="1">
        <v>3.73</v>
      </c>
      <c r="E15" s="1">
        <v>693</v>
      </c>
      <c r="F15" s="1">
        <v>369</v>
      </c>
      <c r="G15" s="1">
        <v>33</v>
      </c>
      <c r="H15" s="1">
        <v>0</v>
      </c>
      <c r="I15" s="3">
        <v>1363</v>
      </c>
      <c r="J15" s="1">
        <v>471</v>
      </c>
      <c r="K15" s="1">
        <v>409</v>
      </c>
      <c r="M15" s="26" t="s">
        <v>65</v>
      </c>
      <c r="N15" s="26">
        <v>29</v>
      </c>
      <c r="O15" s="26">
        <v>127241.36666666667</v>
      </c>
      <c r="P15" s="26"/>
      <c r="Q15" s="26"/>
      <c r="R15" s="26"/>
    </row>
    <row r="16" spans="1:18" ht="15.75" customHeight="1" x14ac:dyDescent="0.6">
      <c r="A16" s="2">
        <v>44242</v>
      </c>
      <c r="B16" s="3">
        <v>2262</v>
      </c>
      <c r="C16" s="3">
        <v>11982</v>
      </c>
      <c r="D16" s="1">
        <v>5.7</v>
      </c>
      <c r="E16" s="1">
        <v>690</v>
      </c>
      <c r="F16" s="1">
        <v>225</v>
      </c>
      <c r="G16" s="1">
        <v>11</v>
      </c>
      <c r="H16" s="1">
        <v>43</v>
      </c>
      <c r="I16" s="3">
        <v>1127</v>
      </c>
      <c r="J16" s="1">
        <v>449</v>
      </c>
      <c r="K16" s="1">
        <v>398</v>
      </c>
    </row>
    <row r="17" spans="1:21" ht="15.75" customHeight="1" x14ac:dyDescent="0.6">
      <c r="A17" s="2">
        <v>44243</v>
      </c>
      <c r="B17" s="3">
        <v>2171</v>
      </c>
      <c r="C17" s="3">
        <v>10431</v>
      </c>
      <c r="D17" s="1">
        <v>4.47</v>
      </c>
      <c r="E17" s="1">
        <v>717</v>
      </c>
      <c r="F17" s="1">
        <v>219</v>
      </c>
      <c r="G17" s="1">
        <v>26</v>
      </c>
      <c r="H17" s="1">
        <v>29</v>
      </c>
      <c r="I17" s="3">
        <v>1021</v>
      </c>
      <c r="J17" s="1">
        <v>440</v>
      </c>
      <c r="K17" s="1">
        <v>383</v>
      </c>
      <c r="M17" s="29"/>
      <c r="N17" s="29" t="s">
        <v>72</v>
      </c>
      <c r="O17" s="29" t="s">
        <v>60</v>
      </c>
      <c r="P17" s="29" t="s">
        <v>73</v>
      </c>
      <c r="Q17" s="29" t="s">
        <v>74</v>
      </c>
      <c r="R17" s="29" t="s">
        <v>75</v>
      </c>
      <c r="S17" s="29" t="s">
        <v>76</v>
      </c>
      <c r="T17" s="29" t="s">
        <v>77</v>
      </c>
      <c r="U17" s="29" t="s">
        <v>78</v>
      </c>
    </row>
    <row r="18" spans="1:21" ht="15.75" customHeight="1" x14ac:dyDescent="0.6">
      <c r="A18" s="2">
        <v>44244</v>
      </c>
      <c r="B18" s="3">
        <v>2513</v>
      </c>
      <c r="C18" s="3">
        <v>17157</v>
      </c>
      <c r="D18" s="1">
        <v>7.49</v>
      </c>
      <c r="E18" s="1">
        <v>641</v>
      </c>
      <c r="F18" s="1">
        <v>249</v>
      </c>
      <c r="G18" s="1">
        <v>39</v>
      </c>
      <c r="H18" s="1">
        <v>71</v>
      </c>
      <c r="I18" s="3">
        <v>1441</v>
      </c>
      <c r="J18" s="1">
        <v>452</v>
      </c>
      <c r="K18" s="1">
        <v>389</v>
      </c>
      <c r="M18" s="32" t="s">
        <v>66</v>
      </c>
      <c r="N18" s="37">
        <v>-460.79175905048538</v>
      </c>
      <c r="O18" s="32">
        <v>171.1002160062082</v>
      </c>
      <c r="P18" s="32">
        <v>-2.6931103291755401</v>
      </c>
      <c r="Q18" s="37">
        <v>1.398720634717911E-2</v>
      </c>
      <c r="R18" s="32">
        <v>-817.70055545872947</v>
      </c>
      <c r="S18" s="32">
        <v>-103.88296264224124</v>
      </c>
      <c r="T18" s="32">
        <v>-817.70055545872947</v>
      </c>
      <c r="U18" s="32">
        <v>-103.88296264224124</v>
      </c>
    </row>
    <row r="19" spans="1:21" ht="15.75" customHeight="1" x14ac:dyDescent="0.6">
      <c r="A19" s="2">
        <v>44245</v>
      </c>
      <c r="B19" s="3">
        <v>2201</v>
      </c>
      <c r="C19" s="3">
        <v>11274</v>
      </c>
      <c r="D19" s="1">
        <v>4.71</v>
      </c>
      <c r="E19" s="1">
        <v>663</v>
      </c>
      <c r="F19" s="1">
        <v>239</v>
      </c>
      <c r="G19" s="1">
        <v>58</v>
      </c>
      <c r="H19" s="1">
        <v>28</v>
      </c>
      <c r="I19" s="3">
        <v>1113</v>
      </c>
      <c r="J19" s="1">
        <v>451</v>
      </c>
      <c r="K19" s="1">
        <v>399</v>
      </c>
      <c r="M19" s="38" t="s">
        <v>1</v>
      </c>
      <c r="N19" s="37">
        <v>0.25006453682886431</v>
      </c>
      <c r="O19" s="32">
        <v>0.11572907276922141</v>
      </c>
      <c r="P19" s="32">
        <v>2.1607754287250276</v>
      </c>
      <c r="Q19" s="37">
        <v>4.3022215353036672E-2</v>
      </c>
      <c r="R19" s="32">
        <v>8.6579212462971067E-3</v>
      </c>
      <c r="S19" s="32">
        <v>0.49147115241143152</v>
      </c>
      <c r="T19" s="32">
        <v>8.6579212462971067E-3</v>
      </c>
      <c r="U19" s="32">
        <v>0.49147115241143152</v>
      </c>
    </row>
    <row r="20" spans="1:21" ht="15.75" customHeight="1" x14ac:dyDescent="0.6">
      <c r="A20" s="2">
        <v>44246</v>
      </c>
      <c r="B20" s="3">
        <v>2020</v>
      </c>
      <c r="C20" s="3">
        <v>8937</v>
      </c>
      <c r="D20" s="1">
        <v>3.88</v>
      </c>
      <c r="E20" s="1">
        <v>722</v>
      </c>
      <c r="F20" s="1">
        <v>209</v>
      </c>
      <c r="G20" s="1">
        <v>6</v>
      </c>
      <c r="H20" s="1">
        <v>33</v>
      </c>
      <c r="I20" s="1">
        <v>859</v>
      </c>
      <c r="J20" s="1">
        <v>455</v>
      </c>
      <c r="K20" s="1">
        <v>389</v>
      </c>
      <c r="M20" s="38" t="s">
        <v>2</v>
      </c>
      <c r="N20" s="37">
        <v>-1.1633986413828692E-2</v>
      </c>
      <c r="O20" s="32">
        <v>6.8159053065620558E-3</v>
      </c>
      <c r="P20" s="32">
        <v>-1.7068879173875844</v>
      </c>
      <c r="Q20" s="37">
        <v>0.10332258547771545</v>
      </c>
      <c r="R20" s="32">
        <v>-2.5851715743342579E-2</v>
      </c>
      <c r="S20" s="32">
        <v>2.5837429156851943E-3</v>
      </c>
      <c r="T20" s="32">
        <v>-2.5851715743342579E-2</v>
      </c>
      <c r="U20" s="32">
        <v>2.5837429156851943E-3</v>
      </c>
    </row>
    <row r="21" spans="1:21" ht="13" x14ac:dyDescent="0.6">
      <c r="A21" s="2">
        <v>44247</v>
      </c>
      <c r="B21" s="3">
        <v>2464</v>
      </c>
      <c r="C21" s="3">
        <v>11686</v>
      </c>
      <c r="D21" s="1">
        <v>4.8899999999999997</v>
      </c>
      <c r="E21" s="1">
        <v>658</v>
      </c>
      <c r="F21" s="1">
        <v>334</v>
      </c>
      <c r="G21" s="1">
        <v>46</v>
      </c>
      <c r="H21" s="1">
        <v>26</v>
      </c>
      <c r="I21" s="3">
        <v>1423</v>
      </c>
      <c r="J21" s="1">
        <v>374</v>
      </c>
      <c r="K21" s="1">
        <v>319</v>
      </c>
      <c r="M21" s="38" t="s">
        <v>3</v>
      </c>
      <c r="N21" s="37">
        <v>32.219754774662121</v>
      </c>
      <c r="O21" s="32">
        <v>14.363710963073268</v>
      </c>
      <c r="P21" s="32">
        <v>2.2431358342905812</v>
      </c>
      <c r="Q21" s="37">
        <v>3.6373512283684163E-2</v>
      </c>
      <c r="R21" s="32">
        <v>2.2575787385993102</v>
      </c>
      <c r="S21" s="32">
        <v>62.181930810724936</v>
      </c>
      <c r="T21" s="32">
        <v>2.2575787385993102</v>
      </c>
      <c r="U21" s="32">
        <v>62.181930810724936</v>
      </c>
    </row>
    <row r="22" spans="1:21" ht="13" x14ac:dyDescent="0.6">
      <c r="A22" s="2">
        <v>44248</v>
      </c>
      <c r="B22" s="3">
        <v>2057</v>
      </c>
      <c r="C22" s="3">
        <v>6888</v>
      </c>
      <c r="D22" s="1">
        <v>2.91</v>
      </c>
      <c r="E22" s="1">
        <v>761</v>
      </c>
      <c r="F22" s="1">
        <v>305</v>
      </c>
      <c r="G22" s="1">
        <v>0</v>
      </c>
      <c r="H22" s="1">
        <v>0</v>
      </c>
      <c r="I22" s="1">
        <v>948</v>
      </c>
      <c r="J22" s="1">
        <v>457</v>
      </c>
      <c r="K22" s="1">
        <v>406</v>
      </c>
      <c r="M22" s="38" t="s">
        <v>4</v>
      </c>
      <c r="N22" s="37">
        <v>5.76336084486265E-2</v>
      </c>
      <c r="O22" s="32">
        <v>3.5952778045903959E-2</v>
      </c>
      <c r="P22" s="32">
        <v>1.6030363043167564</v>
      </c>
      <c r="Q22" s="37">
        <v>0.12460307017968074</v>
      </c>
      <c r="R22" s="32">
        <v>-1.7362572382791819E-2</v>
      </c>
      <c r="S22" s="32">
        <v>0.13262978928004482</v>
      </c>
      <c r="T22" s="32">
        <v>-1.7362572382791819E-2</v>
      </c>
      <c r="U22" s="32">
        <v>0.13262978928004482</v>
      </c>
    </row>
    <row r="23" spans="1:21" ht="13" x14ac:dyDescent="0.6">
      <c r="A23" s="2">
        <v>44249</v>
      </c>
      <c r="B23" s="3">
        <v>2260</v>
      </c>
      <c r="C23" s="3">
        <v>12928</v>
      </c>
      <c r="D23" s="1">
        <v>6.13</v>
      </c>
      <c r="E23" s="1">
        <v>693</v>
      </c>
      <c r="F23" s="1">
        <v>226</v>
      </c>
      <c r="G23" s="1">
        <v>23</v>
      </c>
      <c r="H23" s="1">
        <v>41</v>
      </c>
      <c r="I23" s="3">
        <v>1140</v>
      </c>
      <c r="J23" s="1">
        <v>498</v>
      </c>
      <c r="K23" s="1">
        <v>431</v>
      </c>
      <c r="M23" s="38" t="s">
        <v>5</v>
      </c>
      <c r="N23" s="37">
        <v>0.73939172995355851</v>
      </c>
      <c r="O23" s="32">
        <v>0.25254302747221941</v>
      </c>
      <c r="P23" s="32">
        <v>2.9277851673608137</v>
      </c>
      <c r="Q23" s="37">
        <v>8.3209230348430079E-3</v>
      </c>
      <c r="R23" s="32">
        <v>0.21259620578464977</v>
      </c>
      <c r="S23" s="32">
        <v>1.2661872541224672</v>
      </c>
      <c r="T23" s="32">
        <v>0.21259620578464977</v>
      </c>
      <c r="U23" s="32">
        <v>1.2661872541224672</v>
      </c>
    </row>
    <row r="24" spans="1:21" ht="13" x14ac:dyDescent="0.6">
      <c r="A24" s="2">
        <v>44250</v>
      </c>
      <c r="B24" s="3">
        <v>2034</v>
      </c>
      <c r="C24" s="3">
        <v>7507</v>
      </c>
      <c r="D24" s="1">
        <v>3.36</v>
      </c>
      <c r="E24" s="1">
        <v>672</v>
      </c>
      <c r="F24" s="1">
        <v>249</v>
      </c>
      <c r="G24" s="1">
        <v>6</v>
      </c>
      <c r="H24" s="1">
        <v>15</v>
      </c>
      <c r="I24" s="1">
        <v>890</v>
      </c>
      <c r="J24" s="1">
        <v>471</v>
      </c>
      <c r="K24" s="1">
        <v>420</v>
      </c>
      <c r="M24" s="38" t="s">
        <v>6</v>
      </c>
      <c r="N24" s="37">
        <v>0.93476480967122255</v>
      </c>
      <c r="O24" s="32">
        <v>0.35792179982693573</v>
      </c>
      <c r="P24" s="32">
        <v>2.6116453653373588</v>
      </c>
      <c r="Q24" s="37">
        <v>1.6700639441985812E-2</v>
      </c>
      <c r="R24" s="32">
        <v>0.18815301825262487</v>
      </c>
      <c r="S24" s="32">
        <v>1.6813766010898203</v>
      </c>
      <c r="T24" s="32">
        <v>0.18815301825262487</v>
      </c>
      <c r="U24" s="32">
        <v>1.6813766010898203</v>
      </c>
    </row>
    <row r="25" spans="1:21" ht="13" x14ac:dyDescent="0.6">
      <c r="A25" s="2">
        <v>44251</v>
      </c>
      <c r="B25" s="3">
        <v>2302</v>
      </c>
      <c r="C25" s="3">
        <v>13527</v>
      </c>
      <c r="D25" s="1">
        <v>6.26</v>
      </c>
      <c r="E25" s="1">
        <v>667</v>
      </c>
      <c r="F25" s="1">
        <v>244</v>
      </c>
      <c r="G25" s="1">
        <v>12</v>
      </c>
      <c r="H25" s="1">
        <v>46</v>
      </c>
      <c r="I25" s="3">
        <v>1171</v>
      </c>
      <c r="J25" s="1">
        <v>451</v>
      </c>
      <c r="K25" s="1">
        <v>389</v>
      </c>
      <c r="M25" s="38" t="s">
        <v>7</v>
      </c>
      <c r="N25" s="37">
        <v>0.66699522406746603</v>
      </c>
      <c r="O25" s="32">
        <v>0.47104243671317303</v>
      </c>
      <c r="P25" s="32">
        <v>1.4159981608485361</v>
      </c>
      <c r="Q25" s="37">
        <v>0.17216199729040252</v>
      </c>
      <c r="R25" s="32">
        <v>-0.31558208102725738</v>
      </c>
      <c r="S25" s="32">
        <v>1.6495725291621894</v>
      </c>
      <c r="T25" s="32">
        <v>-0.31558208102725738</v>
      </c>
      <c r="U25" s="32">
        <v>1.6495725291621894</v>
      </c>
    </row>
    <row r="26" spans="1:21" ht="13" x14ac:dyDescent="0.6">
      <c r="A26" s="2">
        <v>44252</v>
      </c>
      <c r="B26" s="3">
        <v>2417</v>
      </c>
      <c r="C26" s="3">
        <v>9531</v>
      </c>
      <c r="D26" s="1">
        <v>4.01</v>
      </c>
      <c r="E26" s="1">
        <v>593</v>
      </c>
      <c r="F26" s="1">
        <v>348</v>
      </c>
      <c r="G26" s="1">
        <v>29</v>
      </c>
      <c r="H26" s="1">
        <v>19</v>
      </c>
      <c r="I26" s="3">
        <v>1392</v>
      </c>
      <c r="J26" s="1">
        <v>221</v>
      </c>
      <c r="K26" s="1">
        <v>174</v>
      </c>
      <c r="M26" s="38" t="s">
        <v>8</v>
      </c>
      <c r="N26" s="37">
        <v>-0.38176943333711227</v>
      </c>
      <c r="O26" s="32">
        <v>0.13890576590218753</v>
      </c>
      <c r="P26" s="32">
        <v>-2.7484059488642152</v>
      </c>
      <c r="Q26" s="37">
        <v>1.2389712345796866E-2</v>
      </c>
      <c r="R26" s="32">
        <v>-0.67152178362354453</v>
      </c>
      <c r="S26" s="32">
        <v>-9.201708305067996E-2</v>
      </c>
      <c r="T26" s="32">
        <v>-0.67152178362354453</v>
      </c>
      <c r="U26" s="32">
        <v>-9.201708305067996E-2</v>
      </c>
    </row>
    <row r="27" spans="1:21" ht="13" x14ac:dyDescent="0.6">
      <c r="A27" s="2">
        <v>44253</v>
      </c>
      <c r="B27" s="3">
        <v>3180</v>
      </c>
      <c r="C27" s="3">
        <v>22329</v>
      </c>
      <c r="D27" s="1">
        <v>9.34</v>
      </c>
      <c r="E27" s="1">
        <v>616</v>
      </c>
      <c r="F27" s="1">
        <v>442</v>
      </c>
      <c r="G27" s="1">
        <v>74</v>
      </c>
      <c r="H27" s="1">
        <v>87</v>
      </c>
      <c r="I27" s="3">
        <v>2344</v>
      </c>
      <c r="J27" s="1">
        <v>400</v>
      </c>
      <c r="K27" s="1">
        <v>352</v>
      </c>
      <c r="M27" s="38" t="s">
        <v>12</v>
      </c>
      <c r="N27" s="37">
        <v>0.94669413170746253</v>
      </c>
      <c r="O27" s="32">
        <v>3.1647577297745949E-2</v>
      </c>
      <c r="P27" s="32">
        <v>29.913636762801726</v>
      </c>
      <c r="Q27" s="37">
        <v>4.4388956697976354E-18</v>
      </c>
      <c r="R27" s="32">
        <v>0.88067844226984349</v>
      </c>
      <c r="S27" s="32">
        <v>1.0127098211450816</v>
      </c>
      <c r="T27" s="32">
        <v>0.88067844226984349</v>
      </c>
      <c r="U27" s="32">
        <v>1.0127098211450816</v>
      </c>
    </row>
    <row r="28" spans="1:21" ht="13" x14ac:dyDescent="0.6">
      <c r="A28" s="2">
        <v>44254</v>
      </c>
      <c r="B28" s="3">
        <v>2498</v>
      </c>
      <c r="C28" s="3">
        <v>13065</v>
      </c>
      <c r="D28" s="1">
        <v>5.49</v>
      </c>
      <c r="E28" s="1">
        <v>618</v>
      </c>
      <c r="F28" s="1">
        <v>386</v>
      </c>
      <c r="G28" s="1">
        <v>25</v>
      </c>
      <c r="H28" s="1">
        <v>11</v>
      </c>
      <c r="I28" s="3">
        <v>1440</v>
      </c>
      <c r="J28" s="1">
        <v>245</v>
      </c>
      <c r="K28" s="1">
        <v>218</v>
      </c>
    </row>
    <row r="29" spans="1:21" ht="13" x14ac:dyDescent="0.6">
      <c r="A29" s="2">
        <v>44255</v>
      </c>
      <c r="B29" s="3">
        <v>2699</v>
      </c>
      <c r="C29" s="3">
        <v>19265</v>
      </c>
      <c r="D29" s="1">
        <v>8.08</v>
      </c>
      <c r="E29" s="1">
        <v>713</v>
      </c>
      <c r="F29" s="1">
        <v>361</v>
      </c>
      <c r="G29" s="1">
        <v>89</v>
      </c>
      <c r="H29" s="1">
        <v>32</v>
      </c>
      <c r="I29" s="3">
        <v>1738</v>
      </c>
      <c r="J29" s="1">
        <v>402</v>
      </c>
      <c r="K29" s="1">
        <v>389</v>
      </c>
    </row>
    <row r="30" spans="1:21" ht="13" x14ac:dyDescent="0.6">
      <c r="A30" s="2">
        <v>44256</v>
      </c>
      <c r="B30" s="3">
        <v>2020</v>
      </c>
      <c r="C30" s="3">
        <v>8937</v>
      </c>
      <c r="D30" s="1">
        <v>3.88</v>
      </c>
      <c r="E30" s="1">
        <v>722</v>
      </c>
      <c r="F30" s="1">
        <v>209</v>
      </c>
      <c r="G30" s="1">
        <v>6</v>
      </c>
      <c r="H30" s="1">
        <v>33</v>
      </c>
      <c r="I30" s="1">
        <v>859</v>
      </c>
      <c r="J30" s="1">
        <v>455</v>
      </c>
      <c r="K30" s="1">
        <v>389</v>
      </c>
    </row>
    <row r="31" spans="1:21" ht="13" x14ac:dyDescent="0.6">
      <c r="A31" s="2">
        <v>44257</v>
      </c>
      <c r="B31" s="3">
        <v>1890</v>
      </c>
      <c r="C31" s="3">
        <v>4117</v>
      </c>
      <c r="D31" s="1">
        <v>1.72</v>
      </c>
      <c r="E31" s="1">
        <v>748</v>
      </c>
      <c r="F31" s="1">
        <v>237</v>
      </c>
      <c r="G31" s="1">
        <v>0</v>
      </c>
      <c r="H31" s="1">
        <v>0</v>
      </c>
      <c r="I31" s="1">
        <v>710</v>
      </c>
      <c r="J31" s="1">
        <v>510</v>
      </c>
      <c r="K31" s="1">
        <v>455</v>
      </c>
      <c r="M31" t="s">
        <v>79</v>
      </c>
    </row>
    <row r="32" spans="1:21" ht="15.75" customHeight="1" thickBot="1" x14ac:dyDescent="0.75"/>
    <row r="33" spans="6:20" ht="15.75" customHeight="1" x14ac:dyDescent="0.6">
      <c r="M33" s="27" t="s">
        <v>80</v>
      </c>
      <c r="N33" s="27" t="s">
        <v>81</v>
      </c>
      <c r="O33" s="27" t="s">
        <v>82</v>
      </c>
      <c r="R33" s="29"/>
      <c r="S33" s="30" t="s">
        <v>72</v>
      </c>
      <c r="T33" s="30" t="s">
        <v>74</v>
      </c>
    </row>
    <row r="34" spans="6:20" ht="15.75" customHeight="1" x14ac:dyDescent="0.6">
      <c r="F34" s="1" t="s">
        <v>0</v>
      </c>
      <c r="G34" s="36" t="s">
        <v>83</v>
      </c>
      <c r="H34" s="36" t="s">
        <v>84</v>
      </c>
      <c r="M34" s="25">
        <v>1</v>
      </c>
      <c r="N34" s="25">
        <v>405.97070333095002</v>
      </c>
      <c r="O34" s="25">
        <v>-2.9707033309500162</v>
      </c>
      <c r="R34" s="35" t="s">
        <v>66</v>
      </c>
      <c r="S34" s="37">
        <v>-460.79175905048538</v>
      </c>
      <c r="T34" s="37">
        <v>1.398720634717911E-2</v>
      </c>
    </row>
    <row r="35" spans="6:20" ht="15.75" customHeight="1" x14ac:dyDescent="0.6">
      <c r="F35" s="2">
        <v>44228</v>
      </c>
      <c r="G35" s="1">
        <v>403</v>
      </c>
      <c r="H35" s="25">
        <v>405.97070333095002</v>
      </c>
      <c r="M35" s="25">
        <v>2</v>
      </c>
      <c r="N35" s="25">
        <v>427.08127488870673</v>
      </c>
      <c r="O35" s="25">
        <v>0.91872511129326995</v>
      </c>
      <c r="R35" s="31" t="s">
        <v>1</v>
      </c>
      <c r="S35" s="37">
        <v>0.25006453682886431</v>
      </c>
      <c r="T35" s="39">
        <v>4.3022215353036672E-2</v>
      </c>
    </row>
    <row r="36" spans="6:20" ht="15.75" customHeight="1" x14ac:dyDescent="0.6">
      <c r="F36" s="2">
        <v>44229</v>
      </c>
      <c r="G36" s="1">
        <v>428</v>
      </c>
      <c r="H36" s="25">
        <v>427.08127488870673</v>
      </c>
      <c r="M36" s="25">
        <v>3</v>
      </c>
      <c r="N36" s="25">
        <v>402.29814054840642</v>
      </c>
      <c r="O36" s="25">
        <v>7.7018594515935774</v>
      </c>
      <c r="R36" s="31" t="s">
        <v>2</v>
      </c>
      <c r="S36" s="37">
        <v>-1.1633986413828692E-2</v>
      </c>
      <c r="T36" s="37">
        <v>0.10332258547771545</v>
      </c>
    </row>
    <row r="37" spans="6:20" ht="15.75" customHeight="1" x14ac:dyDescent="0.6">
      <c r="F37" s="2">
        <v>44230</v>
      </c>
      <c r="G37" s="1">
        <v>410</v>
      </c>
      <c r="H37" s="25">
        <v>402.29814054840642</v>
      </c>
      <c r="M37" s="25">
        <v>4</v>
      </c>
      <c r="N37" s="25">
        <v>387.33251824806581</v>
      </c>
      <c r="O37" s="25">
        <v>3.66748175193419</v>
      </c>
      <c r="R37" s="31" t="s">
        <v>3</v>
      </c>
      <c r="S37" s="37">
        <v>32.219754774662121</v>
      </c>
      <c r="T37" s="39">
        <v>3.6373512283684163E-2</v>
      </c>
    </row>
    <row r="38" spans="6:20" ht="15.75" customHeight="1" x14ac:dyDescent="0.6">
      <c r="F38" s="2">
        <v>44231</v>
      </c>
      <c r="G38" s="1">
        <v>391</v>
      </c>
      <c r="H38" s="25">
        <v>387.33251824806581</v>
      </c>
      <c r="M38" s="25">
        <v>5</v>
      </c>
      <c r="N38" s="25">
        <v>411.22529598879265</v>
      </c>
      <c r="O38" s="25">
        <v>-3.2252959887926522</v>
      </c>
      <c r="R38" s="31" t="s">
        <v>4</v>
      </c>
      <c r="S38" s="37">
        <v>5.76336084486265E-2</v>
      </c>
      <c r="T38" s="37">
        <v>0.12460307017968074</v>
      </c>
    </row>
    <row r="39" spans="6:20" ht="15.75" customHeight="1" x14ac:dyDescent="0.6">
      <c r="F39" s="2">
        <v>44232</v>
      </c>
      <c r="G39" s="1">
        <v>408</v>
      </c>
      <c r="H39" s="25">
        <v>411.22529598879265</v>
      </c>
      <c r="M39" s="25">
        <v>6</v>
      </c>
      <c r="N39" s="25">
        <v>231.09939994456084</v>
      </c>
      <c r="O39" s="25">
        <v>-1.0993999445608438</v>
      </c>
      <c r="R39" s="31" t="s">
        <v>5</v>
      </c>
      <c r="S39" s="37">
        <v>0.73939172995355851</v>
      </c>
      <c r="T39" s="39">
        <v>8.3209230348430079E-3</v>
      </c>
    </row>
    <row r="40" spans="6:20" ht="15.75" customHeight="1" x14ac:dyDescent="0.6">
      <c r="F40" s="2">
        <v>44233</v>
      </c>
      <c r="G40" s="1">
        <v>230</v>
      </c>
      <c r="H40" s="25">
        <v>231.09939994456084</v>
      </c>
      <c r="M40" s="25">
        <v>7</v>
      </c>
      <c r="N40" s="25">
        <v>421.67899065451371</v>
      </c>
      <c r="O40" s="25">
        <v>1.3210093454862886</v>
      </c>
      <c r="R40" s="31" t="s">
        <v>6</v>
      </c>
      <c r="S40" s="37">
        <v>0.93476480967122255</v>
      </c>
      <c r="T40" s="39">
        <v>1.6700639441985812E-2</v>
      </c>
    </row>
    <row r="41" spans="6:20" ht="15.75" customHeight="1" x14ac:dyDescent="0.6">
      <c r="F41" s="2">
        <v>44234</v>
      </c>
      <c r="G41" s="1">
        <v>423</v>
      </c>
      <c r="H41" s="25">
        <v>421.67899065451371</v>
      </c>
      <c r="M41" s="25">
        <v>8</v>
      </c>
      <c r="N41" s="25">
        <v>384.35909875829554</v>
      </c>
      <c r="O41" s="25">
        <v>14.640901241704455</v>
      </c>
      <c r="R41" s="31" t="s">
        <v>7</v>
      </c>
      <c r="S41" s="37">
        <v>0.66699522406746603</v>
      </c>
      <c r="T41" s="37">
        <v>0.17216199729040252</v>
      </c>
    </row>
    <row r="42" spans="6:20" ht="15.75" customHeight="1" x14ac:dyDescent="0.6">
      <c r="F42" s="2">
        <v>44235</v>
      </c>
      <c r="G42" s="1">
        <v>399</v>
      </c>
      <c r="H42" s="25">
        <v>384.35909875829554</v>
      </c>
      <c r="M42" s="25">
        <v>9</v>
      </c>
      <c r="N42" s="25">
        <v>415.620081132731</v>
      </c>
      <c r="O42" s="25">
        <v>-7.6200811327310021</v>
      </c>
      <c r="R42" s="31" t="s">
        <v>8</v>
      </c>
      <c r="S42" s="37">
        <v>-0.38176943333711227</v>
      </c>
      <c r="T42" s="39">
        <v>1.2389712345796866E-2</v>
      </c>
    </row>
    <row r="43" spans="6:20" ht="15.75" customHeight="1" x14ac:dyDescent="0.6">
      <c r="F43" s="2">
        <v>44236</v>
      </c>
      <c r="G43" s="1">
        <v>408</v>
      </c>
      <c r="H43" s="25">
        <v>415.620081132731</v>
      </c>
      <c r="M43" s="25">
        <v>10</v>
      </c>
      <c r="N43" s="25">
        <v>391.94797209189431</v>
      </c>
      <c r="O43" s="25">
        <v>-2.9479720918943144</v>
      </c>
      <c r="R43" s="31" t="s">
        <v>12</v>
      </c>
      <c r="S43" s="37">
        <v>0.94669413170746253</v>
      </c>
      <c r="T43" s="39">
        <v>4.4388956697976354E-18</v>
      </c>
    </row>
    <row r="44" spans="6:20" ht="15.75" customHeight="1" x14ac:dyDescent="0.6">
      <c r="F44" s="2">
        <v>44237</v>
      </c>
      <c r="G44" s="1">
        <v>389</v>
      </c>
      <c r="H44" s="25">
        <v>391.94797209189431</v>
      </c>
      <c r="M44" s="25">
        <v>11</v>
      </c>
      <c r="N44" s="25">
        <v>449.4545603227765</v>
      </c>
      <c r="O44" s="25">
        <v>5.5454396772234986</v>
      </c>
    </row>
    <row r="45" spans="6:20" ht="15.75" customHeight="1" x14ac:dyDescent="0.6">
      <c r="F45" s="2">
        <v>44238</v>
      </c>
      <c r="G45" s="1">
        <v>455</v>
      </c>
      <c r="H45" s="25">
        <v>449.4545603227765</v>
      </c>
      <c r="M45" s="25">
        <v>12</v>
      </c>
      <c r="N45" s="25">
        <v>395.02829824577299</v>
      </c>
      <c r="O45" s="25">
        <v>-2.8298245772987229E-2</v>
      </c>
    </row>
    <row r="46" spans="6:20" ht="15.75" customHeight="1" x14ac:dyDescent="0.6">
      <c r="F46" s="2">
        <v>44239</v>
      </c>
      <c r="G46" s="1">
        <v>395</v>
      </c>
      <c r="H46" s="25">
        <v>395.02829824577299</v>
      </c>
      <c r="M46" s="25">
        <v>13</v>
      </c>
      <c r="N46" s="25">
        <v>300.95000977814635</v>
      </c>
      <c r="O46" s="25">
        <v>4.0499902218536477</v>
      </c>
    </row>
    <row r="47" spans="6:20" ht="15.75" customHeight="1" x14ac:dyDescent="0.6">
      <c r="F47" s="2">
        <v>44240</v>
      </c>
      <c r="G47" s="1">
        <v>305</v>
      </c>
      <c r="H47" s="25">
        <v>300.95000977814635</v>
      </c>
      <c r="M47" s="25">
        <v>14</v>
      </c>
      <c r="N47" s="25">
        <v>416.55162839366466</v>
      </c>
      <c r="O47" s="25">
        <v>-7.5516283936646573</v>
      </c>
    </row>
    <row r="48" spans="6:20" ht="15.75" customHeight="1" x14ac:dyDescent="0.6">
      <c r="F48" s="2">
        <v>44241</v>
      </c>
      <c r="G48" s="1">
        <v>409</v>
      </c>
      <c r="H48" s="25">
        <v>416.55162839366466</v>
      </c>
      <c r="M48" s="25">
        <v>15</v>
      </c>
      <c r="N48" s="25">
        <v>389.01345063759692</v>
      </c>
      <c r="O48" s="25">
        <v>8.9865493624030819</v>
      </c>
    </row>
    <row r="49" spans="6:15" ht="15.75" customHeight="1" x14ac:dyDescent="0.6">
      <c r="F49" s="2">
        <v>44242</v>
      </c>
      <c r="G49" s="1">
        <v>398</v>
      </c>
      <c r="H49" s="25">
        <v>389.01345063759692</v>
      </c>
      <c r="M49" s="25">
        <v>16</v>
      </c>
      <c r="N49" s="25">
        <v>378.42220114606636</v>
      </c>
      <c r="O49" s="25">
        <v>4.5777988539336434</v>
      </c>
    </row>
    <row r="50" spans="6:15" ht="15.75" customHeight="1" x14ac:dyDescent="0.6">
      <c r="F50" s="2">
        <v>44243</v>
      </c>
      <c r="G50" s="1">
        <v>383</v>
      </c>
      <c r="H50" s="25">
        <v>378.42220114606636</v>
      </c>
      <c r="M50" s="25">
        <v>17</v>
      </c>
      <c r="N50" s="25">
        <v>391.98224671357866</v>
      </c>
      <c r="O50" s="25">
        <v>-2.982246713578661</v>
      </c>
    </row>
    <row r="51" spans="6:15" ht="15.75" customHeight="1" x14ac:dyDescent="0.6">
      <c r="F51" s="2">
        <v>44244</v>
      </c>
      <c r="G51" s="1">
        <v>389</v>
      </c>
      <c r="H51" s="25">
        <v>391.98224671357866</v>
      </c>
      <c r="M51" s="25">
        <v>18</v>
      </c>
      <c r="N51" s="25">
        <v>400.06137386001831</v>
      </c>
      <c r="O51" s="25">
        <v>-1.0613738600183069</v>
      </c>
    </row>
    <row r="52" spans="6:15" ht="15.75" customHeight="1" x14ac:dyDescent="0.6">
      <c r="F52" s="2">
        <v>44245</v>
      </c>
      <c r="G52" s="1">
        <v>399</v>
      </c>
      <c r="H52" s="25">
        <v>400.06137386001831</v>
      </c>
      <c r="M52" s="25">
        <v>19</v>
      </c>
      <c r="N52" s="25">
        <v>391.94797209189431</v>
      </c>
      <c r="O52" s="25">
        <v>-2.9479720918943144</v>
      </c>
    </row>
    <row r="53" spans="6:15" ht="15.75" customHeight="1" x14ac:dyDescent="0.6">
      <c r="F53" s="2">
        <v>44246</v>
      </c>
      <c r="G53" s="1">
        <v>389</v>
      </c>
      <c r="H53" s="25">
        <v>391.94797209189431</v>
      </c>
      <c r="M53" s="25">
        <v>20</v>
      </c>
      <c r="N53" s="25">
        <v>332.99360616612717</v>
      </c>
      <c r="O53" s="25">
        <v>-13.993606166127165</v>
      </c>
    </row>
    <row r="54" spans="6:15" ht="15.75" customHeight="1" x14ac:dyDescent="0.6">
      <c r="F54" s="2">
        <v>44247</v>
      </c>
      <c r="G54" s="1">
        <v>319</v>
      </c>
      <c r="H54" s="25">
        <v>332.99360616612717</v>
      </c>
      <c r="M54" s="25">
        <v>21</v>
      </c>
      <c r="N54" s="25">
        <v>407.31103023427124</v>
      </c>
      <c r="O54" s="25">
        <v>-1.311030234271243</v>
      </c>
    </row>
    <row r="55" spans="6:15" ht="15.75" customHeight="1" x14ac:dyDescent="0.6">
      <c r="F55" s="2">
        <v>44248</v>
      </c>
      <c r="G55" s="1">
        <v>406</v>
      </c>
      <c r="H55" s="25">
        <v>407.31103023427124</v>
      </c>
      <c r="M55" s="25">
        <v>22</v>
      </c>
      <c r="N55" s="25">
        <v>443.5825546130643</v>
      </c>
      <c r="O55" s="25">
        <v>-12.582554613064303</v>
      </c>
    </row>
    <row r="56" spans="6:15" ht="15.75" customHeight="1" x14ac:dyDescent="0.6">
      <c r="F56" s="2">
        <v>44249</v>
      </c>
      <c r="G56" s="1">
        <v>431</v>
      </c>
      <c r="H56" s="25">
        <v>443.5825546130643</v>
      </c>
      <c r="M56" s="25">
        <v>23</v>
      </c>
      <c r="N56" s="25">
        <v>413.33153211281478</v>
      </c>
      <c r="O56" s="25">
        <v>6.6684678871852157</v>
      </c>
    </row>
    <row r="57" spans="6:15" ht="15.75" customHeight="1" x14ac:dyDescent="0.6">
      <c r="F57" s="2">
        <v>44250</v>
      </c>
      <c r="G57" s="1">
        <v>420</v>
      </c>
      <c r="H57" s="25">
        <v>413.33153211281478</v>
      </c>
      <c r="M57" s="25">
        <v>24</v>
      </c>
      <c r="N57" s="25">
        <v>399.83873932845177</v>
      </c>
      <c r="O57" s="25">
        <v>-10.838739328451766</v>
      </c>
    </row>
    <row r="58" spans="6:15" ht="15.75" customHeight="1" x14ac:dyDescent="0.6">
      <c r="F58" s="2">
        <v>44251</v>
      </c>
      <c r="G58" s="1">
        <v>389</v>
      </c>
      <c r="H58" s="25">
        <v>399.83873932845177</v>
      </c>
      <c r="M58" s="25">
        <v>25</v>
      </c>
      <c r="N58" s="25">
        <v>170.99441107478359</v>
      </c>
      <c r="O58" s="25">
        <v>3.005588925216415</v>
      </c>
    </row>
    <row r="59" spans="6:15" ht="15.75" customHeight="1" x14ac:dyDescent="0.6">
      <c r="F59" s="2">
        <v>44252</v>
      </c>
      <c r="G59" s="1">
        <v>174</v>
      </c>
      <c r="H59" s="25">
        <v>170.99441107478359</v>
      </c>
      <c r="M59" s="25">
        <v>26</v>
      </c>
      <c r="N59" s="25">
        <v>348.89542382042703</v>
      </c>
      <c r="O59" s="25">
        <v>3.1045761795729732</v>
      </c>
    </row>
    <row r="60" spans="6:15" ht="15.75" customHeight="1" x14ac:dyDescent="0.6">
      <c r="F60" s="2">
        <v>44253</v>
      </c>
      <c r="G60" s="1">
        <v>352</v>
      </c>
      <c r="H60" s="25">
        <v>348.89542382042703</v>
      </c>
      <c r="M60" s="25">
        <v>27</v>
      </c>
      <c r="N60" s="25">
        <v>222.67879891697496</v>
      </c>
      <c r="O60" s="25">
        <v>-4.6787989169749551</v>
      </c>
    </row>
    <row r="61" spans="6:15" ht="15.75" customHeight="1" x14ac:dyDescent="0.6">
      <c r="F61" s="2">
        <v>44254</v>
      </c>
      <c r="G61" s="1">
        <v>218</v>
      </c>
      <c r="H61" s="25">
        <v>222.67879891697496</v>
      </c>
      <c r="M61" s="25">
        <v>28</v>
      </c>
      <c r="N61" s="25">
        <v>379.94615454198134</v>
      </c>
      <c r="O61" s="25">
        <v>9.0538454580186567</v>
      </c>
    </row>
    <row r="62" spans="6:15" ht="15.75" customHeight="1" x14ac:dyDescent="0.6">
      <c r="F62" s="2">
        <v>44255</v>
      </c>
      <c r="G62" s="1">
        <v>389</v>
      </c>
      <c r="H62" s="25">
        <v>379.94615454198134</v>
      </c>
      <c r="M62" s="25">
        <v>29</v>
      </c>
      <c r="N62" s="25">
        <v>391.94797209189431</v>
      </c>
      <c r="O62" s="25">
        <v>-2.9479720918943144</v>
      </c>
    </row>
    <row r="63" spans="6:15" ht="15.75" customHeight="1" thickBot="1" x14ac:dyDescent="0.75">
      <c r="F63" s="2">
        <v>44256</v>
      </c>
      <c r="G63" s="1">
        <v>389</v>
      </c>
      <c r="H63" s="25">
        <v>391.94797209189431</v>
      </c>
      <c r="M63" s="26">
        <v>30</v>
      </c>
      <c r="N63" s="26">
        <v>449.4545603227765</v>
      </c>
      <c r="O63" s="26">
        <v>5.5454396772234986</v>
      </c>
    </row>
    <row r="64" spans="6:15" ht="15.75" customHeight="1" thickBot="1" x14ac:dyDescent="0.75">
      <c r="F64" s="2">
        <v>44257</v>
      </c>
      <c r="G64" s="1">
        <v>455</v>
      </c>
      <c r="H64" s="26">
        <v>449.4545603227765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F52D-4B53-41E7-BEFB-FE06D57B369F}">
  <sheetPr>
    <outlinePr summaryBelow="0" summaryRight="0"/>
  </sheetPr>
  <dimension ref="A2:W32"/>
  <sheetViews>
    <sheetView showGridLines="0" topLeftCell="J1" workbookViewId="0">
      <selection activeCell="M2" sqref="M2:W12"/>
    </sheetView>
  </sheetViews>
  <sheetFormatPr defaultColWidth="14.40625" defaultRowHeight="15.75" customHeight="1" x14ac:dyDescent="0.6"/>
  <cols>
    <col min="2" max="2" width="19.54296875" customWidth="1"/>
    <col min="5" max="5" width="17" customWidth="1"/>
    <col min="6" max="6" width="20.86328125" customWidth="1"/>
    <col min="7" max="7" width="18.6796875" customWidth="1"/>
    <col min="8" max="8" width="18" customWidth="1"/>
    <col min="10" max="10" width="11.26953125" customWidth="1"/>
    <col min="13" max="13" width="18.453125" bestFit="1" customWidth="1"/>
    <col min="17" max="17" width="17.36328125" bestFit="1" customWidth="1"/>
    <col min="18" max="18" width="20.76953125" bestFit="1" customWidth="1"/>
    <col min="19" max="19" width="19.54296875" bestFit="1" customWidth="1"/>
    <col min="20" max="20" width="18.58984375" bestFit="1" customWidth="1"/>
    <col min="21" max="21" width="15.31640625" bestFit="1" customWidth="1"/>
    <col min="22" max="22" width="11.6796875" bestFit="1" customWidth="1"/>
    <col min="23" max="23" width="14.5" bestFit="1" customWidth="1"/>
  </cols>
  <sheetData>
    <row r="2" spans="1:23" ht="15.75" customHeight="1" x14ac:dyDescent="0.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6" t="s">
        <v>9</v>
      </c>
      <c r="M2" s="29"/>
      <c r="N2" s="30" t="s">
        <v>1</v>
      </c>
      <c r="O2" s="30" t="s">
        <v>2</v>
      </c>
      <c r="P2" s="30" t="s">
        <v>3</v>
      </c>
      <c r="Q2" s="30" t="s">
        <v>4</v>
      </c>
      <c r="R2" s="30" t="s">
        <v>5</v>
      </c>
      <c r="S2" s="30" t="s">
        <v>6</v>
      </c>
      <c r="T2" s="30" t="s">
        <v>7</v>
      </c>
      <c r="U2" s="30" t="s">
        <v>8</v>
      </c>
      <c r="V2" s="30" t="s">
        <v>12</v>
      </c>
      <c r="W2" s="30" t="s">
        <v>9</v>
      </c>
    </row>
    <row r="3" spans="1:23" ht="15.75" customHeight="1" x14ac:dyDescent="0.6">
      <c r="A3" s="2">
        <v>44228</v>
      </c>
      <c r="B3" s="3">
        <v>2128</v>
      </c>
      <c r="C3" s="3">
        <v>9693</v>
      </c>
      <c r="D3" s="1">
        <v>4.1399999999999997</v>
      </c>
      <c r="E3" s="1">
        <v>634</v>
      </c>
      <c r="F3" s="1">
        <v>261</v>
      </c>
      <c r="G3" s="1">
        <v>3</v>
      </c>
      <c r="H3" s="1">
        <v>20</v>
      </c>
      <c r="I3" s="1">
        <v>984</v>
      </c>
      <c r="J3" s="1">
        <v>469</v>
      </c>
      <c r="K3" s="1">
        <v>403</v>
      </c>
      <c r="M3" s="31" t="s">
        <v>1</v>
      </c>
      <c r="N3" s="32">
        <v>1</v>
      </c>
      <c r="O3" s="32"/>
      <c r="P3" s="32"/>
      <c r="Q3" s="32"/>
      <c r="R3" s="32"/>
      <c r="S3" s="32"/>
      <c r="T3" s="32"/>
      <c r="U3" s="32"/>
      <c r="V3" s="32"/>
      <c r="W3" s="32"/>
    </row>
    <row r="4" spans="1:23" ht="15.75" customHeight="1" x14ac:dyDescent="0.6">
      <c r="A4" s="2">
        <v>44229</v>
      </c>
      <c r="B4" s="3">
        <v>2229</v>
      </c>
      <c r="C4" s="3">
        <v>9870</v>
      </c>
      <c r="D4" s="1">
        <v>4.3899999999999997</v>
      </c>
      <c r="E4" s="1">
        <v>691</v>
      </c>
      <c r="F4" s="1">
        <v>244</v>
      </c>
      <c r="G4" s="1">
        <v>7</v>
      </c>
      <c r="H4" s="1">
        <v>29</v>
      </c>
      <c r="I4" s="3">
        <v>1044</v>
      </c>
      <c r="J4" s="1">
        <v>482</v>
      </c>
      <c r="K4" s="1">
        <v>428</v>
      </c>
      <c r="M4" s="31" t="s">
        <v>2</v>
      </c>
      <c r="N4" s="33">
        <v>0.90501668001819802</v>
      </c>
      <c r="O4" s="32">
        <v>1</v>
      </c>
      <c r="P4" s="32"/>
      <c r="Q4" s="32"/>
      <c r="R4" s="32"/>
      <c r="S4" s="32"/>
      <c r="T4" s="32"/>
      <c r="U4" s="32"/>
      <c r="V4" s="32"/>
      <c r="W4" s="32"/>
    </row>
    <row r="5" spans="1:23" ht="15.75" customHeight="1" x14ac:dyDescent="0.6">
      <c r="A5" s="2">
        <v>44230</v>
      </c>
      <c r="B5" s="3">
        <v>2177</v>
      </c>
      <c r="C5" s="3">
        <v>11596</v>
      </c>
      <c r="D5" s="1">
        <v>5.34</v>
      </c>
      <c r="E5" s="1">
        <v>686</v>
      </c>
      <c r="F5" s="1">
        <v>228</v>
      </c>
      <c r="G5" s="1">
        <v>11</v>
      </c>
      <c r="H5" s="1">
        <v>33</v>
      </c>
      <c r="I5" s="3">
        <v>1023</v>
      </c>
      <c r="J5" s="1">
        <v>456</v>
      </c>
      <c r="K5" s="1">
        <v>410</v>
      </c>
      <c r="M5" s="31" t="s">
        <v>3</v>
      </c>
      <c r="N5" s="33">
        <v>0.87221218841949666</v>
      </c>
      <c r="O5" s="33">
        <v>0.99360910321564444</v>
      </c>
      <c r="P5" s="32">
        <v>1</v>
      </c>
      <c r="Q5" s="32"/>
      <c r="R5" s="32"/>
      <c r="S5" s="32"/>
      <c r="T5" s="32"/>
      <c r="U5" s="32"/>
      <c r="V5" s="32"/>
      <c r="W5" s="32"/>
    </row>
    <row r="6" spans="1:23" ht="15.75" customHeight="1" x14ac:dyDescent="0.6">
      <c r="A6" s="2">
        <v>44231</v>
      </c>
      <c r="B6" s="3">
        <v>2128</v>
      </c>
      <c r="C6" s="3">
        <v>10279</v>
      </c>
      <c r="D6" s="1">
        <v>4.83</v>
      </c>
      <c r="E6" s="1">
        <v>725</v>
      </c>
      <c r="F6" s="1">
        <v>206</v>
      </c>
      <c r="G6" s="1">
        <v>9</v>
      </c>
      <c r="H6" s="1">
        <v>44</v>
      </c>
      <c r="I6" s="1">
        <v>980</v>
      </c>
      <c r="J6" s="1">
        <v>446</v>
      </c>
      <c r="K6" s="1">
        <v>391</v>
      </c>
      <c r="M6" s="31" t="s">
        <v>4</v>
      </c>
      <c r="N6" s="32">
        <v>-0.6447665296101176</v>
      </c>
      <c r="O6" s="32">
        <v>-0.56661492528652158</v>
      </c>
      <c r="P6" s="32">
        <v>-0.55184665632444552</v>
      </c>
      <c r="Q6" s="32">
        <v>1</v>
      </c>
      <c r="R6" s="32"/>
      <c r="S6" s="32"/>
      <c r="T6" s="32"/>
      <c r="U6" s="32"/>
      <c r="V6" s="32"/>
      <c r="W6" s="32"/>
    </row>
    <row r="7" spans="1:23" ht="15.75" customHeight="1" x14ac:dyDescent="0.6">
      <c r="A7" s="2">
        <v>44232</v>
      </c>
      <c r="B7" s="3">
        <v>2006</v>
      </c>
      <c r="C7" s="3">
        <v>7942</v>
      </c>
      <c r="D7" s="1">
        <v>3.32</v>
      </c>
      <c r="E7" s="1">
        <v>755</v>
      </c>
      <c r="F7" s="1">
        <v>197</v>
      </c>
      <c r="G7" s="1">
        <v>26</v>
      </c>
      <c r="H7" s="1">
        <v>16</v>
      </c>
      <c r="I7" s="1">
        <v>833</v>
      </c>
      <c r="J7" s="1">
        <v>475</v>
      </c>
      <c r="K7" s="1">
        <v>408</v>
      </c>
      <c r="M7" s="31" t="s">
        <v>5</v>
      </c>
      <c r="N7" s="32">
        <v>0.79348120950979362</v>
      </c>
      <c r="O7" s="32">
        <v>0.52761201331108365</v>
      </c>
      <c r="P7" s="32">
        <v>0.46362476879617204</v>
      </c>
      <c r="Q7" s="32">
        <v>-0.54076957499954348</v>
      </c>
      <c r="R7" s="32">
        <v>1</v>
      </c>
      <c r="S7" s="32"/>
      <c r="T7" s="32"/>
      <c r="U7" s="32"/>
      <c r="V7" s="32"/>
      <c r="W7" s="32"/>
    </row>
    <row r="8" spans="1:23" ht="15.75" customHeight="1" x14ac:dyDescent="0.6">
      <c r="A8" s="2">
        <v>44233</v>
      </c>
      <c r="B8" s="3">
        <v>3019</v>
      </c>
      <c r="C8" s="3">
        <v>21330</v>
      </c>
      <c r="D8" s="1">
        <v>9.1</v>
      </c>
      <c r="E8" s="1">
        <v>432</v>
      </c>
      <c r="F8" s="1">
        <v>366</v>
      </c>
      <c r="G8" s="1">
        <v>112</v>
      </c>
      <c r="H8" s="1">
        <v>55</v>
      </c>
      <c r="I8" s="3">
        <v>2107</v>
      </c>
      <c r="J8" s="1">
        <v>274</v>
      </c>
      <c r="K8" s="1">
        <v>230</v>
      </c>
      <c r="M8" s="31" t="s">
        <v>6</v>
      </c>
      <c r="N8" s="32">
        <v>0.85075004528812248</v>
      </c>
      <c r="O8" s="32">
        <v>0.77016613354722496</v>
      </c>
      <c r="P8" s="32">
        <v>0.71926371725523375</v>
      </c>
      <c r="Q8" s="32">
        <v>-0.51835415933549533</v>
      </c>
      <c r="R8" s="32">
        <v>0.62475412802494912</v>
      </c>
      <c r="S8" s="32">
        <v>1</v>
      </c>
      <c r="T8" s="32"/>
      <c r="U8" s="32"/>
      <c r="V8" s="32"/>
      <c r="W8" s="32"/>
    </row>
    <row r="9" spans="1:23" ht="15.75" customHeight="1" x14ac:dyDescent="0.6">
      <c r="A9" s="2">
        <v>44234</v>
      </c>
      <c r="B9" s="3">
        <v>2700</v>
      </c>
      <c r="C9" s="3">
        <v>13731</v>
      </c>
      <c r="D9" s="1">
        <v>5.74</v>
      </c>
      <c r="E9" s="1">
        <v>720</v>
      </c>
      <c r="F9" s="1">
        <v>329</v>
      </c>
      <c r="G9" s="1">
        <v>81</v>
      </c>
      <c r="H9" s="1">
        <v>36</v>
      </c>
      <c r="I9" s="3">
        <v>1708</v>
      </c>
      <c r="J9" s="1">
        <v>475</v>
      </c>
      <c r="K9" s="1">
        <v>423</v>
      </c>
      <c r="M9" s="31" t="s">
        <v>7</v>
      </c>
      <c r="N9" s="32">
        <v>0.64018207736346666</v>
      </c>
      <c r="O9" s="32">
        <v>0.82630792806307796</v>
      </c>
      <c r="P9" s="32">
        <v>0.85268538184023912</v>
      </c>
      <c r="Q9" s="32">
        <v>-0.37200303856180639</v>
      </c>
      <c r="R9" s="32">
        <v>0.11860136091662474</v>
      </c>
      <c r="S9" s="32">
        <v>0.44232781674270966</v>
      </c>
      <c r="T9" s="32">
        <v>1</v>
      </c>
      <c r="U9" s="32"/>
      <c r="V9" s="32"/>
      <c r="W9" s="32"/>
    </row>
    <row r="10" spans="1:23" ht="15.75" customHeight="1" x14ac:dyDescent="0.6">
      <c r="A10" s="2">
        <v>44235</v>
      </c>
      <c r="B10" s="3">
        <v>2450</v>
      </c>
      <c r="C10" s="3">
        <v>14868</v>
      </c>
      <c r="D10" s="1">
        <v>6.53</v>
      </c>
      <c r="E10" s="1">
        <v>587</v>
      </c>
      <c r="F10" s="1">
        <v>309</v>
      </c>
      <c r="G10" s="1">
        <v>23</v>
      </c>
      <c r="H10" s="1">
        <v>46</v>
      </c>
      <c r="I10" s="3">
        <v>1389</v>
      </c>
      <c r="J10" s="1">
        <v>434</v>
      </c>
      <c r="K10" s="1">
        <v>399</v>
      </c>
      <c r="M10" s="31" t="s">
        <v>8</v>
      </c>
      <c r="N10" s="33">
        <v>0.99721607076775398</v>
      </c>
      <c r="O10" s="33">
        <v>0.88711807026234124</v>
      </c>
      <c r="P10" s="32">
        <v>0.84955293359891459</v>
      </c>
      <c r="Q10" s="32">
        <v>-0.63683026551397559</v>
      </c>
      <c r="R10" s="32">
        <v>0.8216209620156002</v>
      </c>
      <c r="S10" s="32">
        <v>0.85983648877761865</v>
      </c>
      <c r="T10" s="32">
        <v>0.60747781804921996</v>
      </c>
      <c r="U10" s="32">
        <v>1</v>
      </c>
      <c r="V10" s="32"/>
      <c r="W10" s="32"/>
    </row>
    <row r="11" spans="1:23" ht="15.75" customHeight="1" x14ac:dyDescent="0.6">
      <c r="A11" s="2">
        <v>44236</v>
      </c>
      <c r="B11" s="3">
        <v>2315</v>
      </c>
      <c r="C11" s="3">
        <v>13038</v>
      </c>
      <c r="D11" s="1">
        <v>5.52</v>
      </c>
      <c r="E11" s="1">
        <v>660</v>
      </c>
      <c r="F11" s="1">
        <v>272</v>
      </c>
      <c r="G11" s="1">
        <v>35</v>
      </c>
      <c r="H11" s="1">
        <v>39</v>
      </c>
      <c r="I11" s="3">
        <v>1235</v>
      </c>
      <c r="J11" s="1">
        <v>470</v>
      </c>
      <c r="K11" s="1">
        <v>408</v>
      </c>
      <c r="M11" s="31" t="s">
        <v>12</v>
      </c>
      <c r="N11" s="32">
        <v>-0.52446615239089889</v>
      </c>
      <c r="O11" s="32">
        <v>-0.37110977837850939</v>
      </c>
      <c r="P11" s="32">
        <v>-0.33629861065038635</v>
      </c>
      <c r="Q11" s="32">
        <v>0.67787983533401819</v>
      </c>
      <c r="R11" s="32">
        <v>-0.60792319595528921</v>
      </c>
      <c r="S11" s="32">
        <v>-0.44197821274760501</v>
      </c>
      <c r="T11" s="32">
        <v>-7.8099874493249816E-2</v>
      </c>
      <c r="U11" s="32">
        <v>-0.53068669036153204</v>
      </c>
      <c r="V11" s="32">
        <v>1</v>
      </c>
      <c r="W11" s="32"/>
    </row>
    <row r="12" spans="1:23" ht="15.75" customHeight="1" x14ac:dyDescent="0.6">
      <c r="A12" s="2">
        <v>44237</v>
      </c>
      <c r="B12" s="3">
        <v>2020</v>
      </c>
      <c r="C12" s="3">
        <v>8937</v>
      </c>
      <c r="D12" s="1">
        <v>3.88</v>
      </c>
      <c r="E12" s="1">
        <v>722</v>
      </c>
      <c r="F12" s="1">
        <v>209</v>
      </c>
      <c r="G12" s="1">
        <v>6</v>
      </c>
      <c r="H12" s="1">
        <v>33</v>
      </c>
      <c r="I12" s="1">
        <v>859</v>
      </c>
      <c r="J12" s="1">
        <v>455</v>
      </c>
      <c r="K12" s="1">
        <v>389</v>
      </c>
      <c r="M12" s="34" t="s">
        <v>9</v>
      </c>
      <c r="N12" s="32">
        <v>-0.48433800597139981</v>
      </c>
      <c r="O12" s="32">
        <v>-0.3319720432891507</v>
      </c>
      <c r="P12" s="32">
        <v>-0.29974292913051703</v>
      </c>
      <c r="Q12" s="33">
        <v>0.67862928527275257</v>
      </c>
      <c r="R12" s="33">
        <v>-0.55210597014795448</v>
      </c>
      <c r="S12" s="32">
        <v>-0.39685560557499283</v>
      </c>
      <c r="T12" s="32">
        <v>-8.9480938284618908E-2</v>
      </c>
      <c r="U12" s="32">
        <v>-0.48981071933126297</v>
      </c>
      <c r="V12" s="33">
        <v>0.98760146580777664</v>
      </c>
      <c r="W12" s="32">
        <v>1</v>
      </c>
    </row>
    <row r="13" spans="1:23" ht="15.75" customHeight="1" x14ac:dyDescent="0.6">
      <c r="A13" s="2">
        <v>44238</v>
      </c>
      <c r="B13" s="3">
        <v>1890</v>
      </c>
      <c r="C13" s="3">
        <v>4117</v>
      </c>
      <c r="D13" s="1">
        <v>1.72</v>
      </c>
      <c r="E13" s="1">
        <v>748</v>
      </c>
      <c r="F13" s="1">
        <v>237</v>
      </c>
      <c r="G13" s="1">
        <v>0</v>
      </c>
      <c r="H13" s="1">
        <v>0</v>
      </c>
      <c r="I13" s="1">
        <v>710</v>
      </c>
      <c r="J13" s="1">
        <v>510</v>
      </c>
      <c r="K13" s="1">
        <v>455</v>
      </c>
    </row>
    <row r="14" spans="1:23" ht="15.75" customHeight="1" x14ac:dyDescent="0.6">
      <c r="A14" s="2">
        <v>44239</v>
      </c>
      <c r="B14" s="3">
        <v>2032</v>
      </c>
      <c r="C14" s="3">
        <v>4154</v>
      </c>
      <c r="D14" s="1">
        <v>1.74</v>
      </c>
      <c r="E14" s="1">
        <v>639</v>
      </c>
      <c r="F14" s="1">
        <v>291</v>
      </c>
      <c r="G14" s="1">
        <v>0</v>
      </c>
      <c r="H14" s="1">
        <v>0</v>
      </c>
      <c r="I14" s="1">
        <v>883</v>
      </c>
      <c r="J14" s="1">
        <v>449</v>
      </c>
      <c r="K14" s="1">
        <v>395</v>
      </c>
    </row>
    <row r="15" spans="1:23" ht="15.75" customHeight="1" x14ac:dyDescent="0.6">
      <c r="A15" s="2">
        <v>44240</v>
      </c>
      <c r="B15" s="3">
        <v>2274</v>
      </c>
      <c r="C15" s="3">
        <v>8513</v>
      </c>
      <c r="D15" s="1">
        <v>3.56</v>
      </c>
      <c r="E15" s="1">
        <v>639</v>
      </c>
      <c r="F15" s="1">
        <v>296</v>
      </c>
      <c r="G15" s="1">
        <v>48</v>
      </c>
      <c r="H15" s="1">
        <v>8</v>
      </c>
      <c r="I15" s="3">
        <v>1192</v>
      </c>
      <c r="J15" s="1">
        <v>345</v>
      </c>
      <c r="K15" s="1">
        <v>305</v>
      </c>
    </row>
    <row r="16" spans="1:23" ht="15.75" customHeight="1" x14ac:dyDescent="0.6">
      <c r="A16" s="2">
        <v>44241</v>
      </c>
      <c r="B16" s="3">
        <v>2367</v>
      </c>
      <c r="C16" s="3">
        <v>8931</v>
      </c>
      <c r="D16" s="1">
        <v>3.73</v>
      </c>
      <c r="E16" s="1">
        <v>693</v>
      </c>
      <c r="F16" s="1">
        <v>369</v>
      </c>
      <c r="G16" s="1">
        <v>33</v>
      </c>
      <c r="H16" s="1">
        <v>0</v>
      </c>
      <c r="I16" s="3">
        <v>1363</v>
      </c>
      <c r="J16" s="1">
        <v>471</v>
      </c>
      <c r="K16" s="1">
        <v>409</v>
      </c>
    </row>
    <row r="17" spans="1:11" ht="15.75" customHeight="1" x14ac:dyDescent="0.6">
      <c r="A17" s="2">
        <v>44242</v>
      </c>
      <c r="B17" s="3">
        <v>2262</v>
      </c>
      <c r="C17" s="3">
        <v>11982</v>
      </c>
      <c r="D17" s="1">
        <v>5.7</v>
      </c>
      <c r="E17" s="1">
        <v>690</v>
      </c>
      <c r="F17" s="1">
        <v>225</v>
      </c>
      <c r="G17" s="1">
        <v>11</v>
      </c>
      <c r="H17" s="1">
        <v>43</v>
      </c>
      <c r="I17" s="3">
        <v>1127</v>
      </c>
      <c r="J17" s="1">
        <v>449</v>
      </c>
      <c r="K17" s="1">
        <v>398</v>
      </c>
    </row>
    <row r="18" spans="1:11" ht="15.75" customHeight="1" x14ac:dyDescent="0.6">
      <c r="A18" s="2">
        <v>44243</v>
      </c>
      <c r="B18" s="3">
        <v>2171</v>
      </c>
      <c r="C18" s="3">
        <v>10431</v>
      </c>
      <c r="D18" s="1">
        <v>4.47</v>
      </c>
      <c r="E18" s="1">
        <v>717</v>
      </c>
      <c r="F18" s="1">
        <v>219</v>
      </c>
      <c r="G18" s="1">
        <v>26</v>
      </c>
      <c r="H18" s="1">
        <v>29</v>
      </c>
      <c r="I18" s="3">
        <v>1021</v>
      </c>
      <c r="J18" s="1">
        <v>440</v>
      </c>
      <c r="K18" s="1">
        <v>383</v>
      </c>
    </row>
    <row r="19" spans="1:11" ht="15.75" customHeight="1" x14ac:dyDescent="0.6">
      <c r="A19" s="2">
        <v>44244</v>
      </c>
      <c r="B19" s="3">
        <v>2513</v>
      </c>
      <c r="C19" s="3">
        <v>17157</v>
      </c>
      <c r="D19" s="1">
        <v>7.49</v>
      </c>
      <c r="E19" s="1">
        <v>641</v>
      </c>
      <c r="F19" s="1">
        <v>249</v>
      </c>
      <c r="G19" s="1">
        <v>39</v>
      </c>
      <c r="H19" s="1">
        <v>71</v>
      </c>
      <c r="I19" s="3">
        <v>1441</v>
      </c>
      <c r="J19" s="1">
        <v>452</v>
      </c>
      <c r="K19" s="1">
        <v>389</v>
      </c>
    </row>
    <row r="20" spans="1:11" ht="15.75" customHeight="1" x14ac:dyDescent="0.6">
      <c r="A20" s="2">
        <v>44245</v>
      </c>
      <c r="B20" s="3">
        <v>2201</v>
      </c>
      <c r="C20" s="3">
        <v>11274</v>
      </c>
      <c r="D20" s="1">
        <v>4.71</v>
      </c>
      <c r="E20" s="1">
        <v>663</v>
      </c>
      <c r="F20" s="1">
        <v>239</v>
      </c>
      <c r="G20" s="1">
        <v>58</v>
      </c>
      <c r="H20" s="1">
        <v>28</v>
      </c>
      <c r="I20" s="3">
        <v>1113</v>
      </c>
      <c r="J20" s="1">
        <v>451</v>
      </c>
      <c r="K20" s="1">
        <v>399</v>
      </c>
    </row>
    <row r="21" spans="1:11" ht="15.75" customHeight="1" x14ac:dyDescent="0.6">
      <c r="A21" s="2">
        <v>44246</v>
      </c>
      <c r="B21" s="3">
        <v>2020</v>
      </c>
      <c r="C21" s="3">
        <v>8937</v>
      </c>
      <c r="D21" s="1">
        <v>3.88</v>
      </c>
      <c r="E21" s="1">
        <v>722</v>
      </c>
      <c r="F21" s="1">
        <v>209</v>
      </c>
      <c r="G21" s="1">
        <v>6</v>
      </c>
      <c r="H21" s="1">
        <v>33</v>
      </c>
      <c r="I21" s="1">
        <v>859</v>
      </c>
      <c r="J21" s="1">
        <v>455</v>
      </c>
      <c r="K21" s="1">
        <v>389</v>
      </c>
    </row>
    <row r="22" spans="1:11" ht="13" x14ac:dyDescent="0.6">
      <c r="A22" s="2">
        <v>44247</v>
      </c>
      <c r="B22" s="3">
        <v>2464</v>
      </c>
      <c r="C22" s="3">
        <v>11686</v>
      </c>
      <c r="D22" s="1">
        <v>4.8899999999999997</v>
      </c>
      <c r="E22" s="1">
        <v>658</v>
      </c>
      <c r="F22" s="1">
        <v>334</v>
      </c>
      <c r="G22" s="1">
        <v>46</v>
      </c>
      <c r="H22" s="1">
        <v>26</v>
      </c>
      <c r="I22" s="3">
        <v>1423</v>
      </c>
      <c r="J22" s="1">
        <v>374</v>
      </c>
      <c r="K22" s="1">
        <v>319</v>
      </c>
    </row>
    <row r="23" spans="1:11" ht="13" x14ac:dyDescent="0.6">
      <c r="A23" s="2">
        <v>44248</v>
      </c>
      <c r="B23" s="3">
        <v>2057</v>
      </c>
      <c r="C23" s="3">
        <v>6888</v>
      </c>
      <c r="D23" s="1">
        <v>2.91</v>
      </c>
      <c r="E23" s="1">
        <v>761</v>
      </c>
      <c r="F23" s="1">
        <v>305</v>
      </c>
      <c r="G23" s="1">
        <v>0</v>
      </c>
      <c r="H23" s="1">
        <v>0</v>
      </c>
      <c r="I23" s="1">
        <v>948</v>
      </c>
      <c r="J23" s="1">
        <v>457</v>
      </c>
      <c r="K23" s="1">
        <v>406</v>
      </c>
    </row>
    <row r="24" spans="1:11" ht="13" x14ac:dyDescent="0.6">
      <c r="A24" s="2">
        <v>44249</v>
      </c>
      <c r="B24" s="3">
        <v>2260</v>
      </c>
      <c r="C24" s="3">
        <v>12928</v>
      </c>
      <c r="D24" s="1">
        <v>6.13</v>
      </c>
      <c r="E24" s="1">
        <v>693</v>
      </c>
      <c r="F24" s="1">
        <v>226</v>
      </c>
      <c r="G24" s="1">
        <v>23</v>
      </c>
      <c r="H24" s="1">
        <v>41</v>
      </c>
      <c r="I24" s="3">
        <v>1140</v>
      </c>
      <c r="J24" s="1">
        <v>498</v>
      </c>
      <c r="K24" s="1">
        <v>431</v>
      </c>
    </row>
    <row r="25" spans="1:11" ht="13" x14ac:dyDescent="0.6">
      <c r="A25" s="2">
        <v>44250</v>
      </c>
      <c r="B25" s="3">
        <v>2034</v>
      </c>
      <c r="C25" s="3">
        <v>7507</v>
      </c>
      <c r="D25" s="1">
        <v>3.36</v>
      </c>
      <c r="E25" s="1">
        <v>672</v>
      </c>
      <c r="F25" s="1">
        <v>249</v>
      </c>
      <c r="G25" s="1">
        <v>6</v>
      </c>
      <c r="H25" s="1">
        <v>15</v>
      </c>
      <c r="I25" s="1">
        <v>890</v>
      </c>
      <c r="J25" s="1">
        <v>471</v>
      </c>
      <c r="K25" s="1">
        <v>420</v>
      </c>
    </row>
    <row r="26" spans="1:11" ht="13" x14ac:dyDescent="0.6">
      <c r="A26" s="2">
        <v>44251</v>
      </c>
      <c r="B26" s="3">
        <v>2302</v>
      </c>
      <c r="C26" s="3">
        <v>13527</v>
      </c>
      <c r="D26" s="1">
        <v>6.26</v>
      </c>
      <c r="E26" s="1">
        <v>667</v>
      </c>
      <c r="F26" s="1">
        <v>244</v>
      </c>
      <c r="G26" s="1">
        <v>12</v>
      </c>
      <c r="H26" s="1">
        <v>46</v>
      </c>
      <c r="I26" s="3">
        <v>1171</v>
      </c>
      <c r="J26" s="1">
        <v>451</v>
      </c>
      <c r="K26" s="1">
        <v>389</v>
      </c>
    </row>
    <row r="27" spans="1:11" ht="13" x14ac:dyDescent="0.6">
      <c r="A27" s="2">
        <v>44252</v>
      </c>
      <c r="B27" s="3">
        <v>2417</v>
      </c>
      <c r="C27" s="3">
        <v>9531</v>
      </c>
      <c r="D27" s="1">
        <v>4.01</v>
      </c>
      <c r="E27" s="1">
        <v>593</v>
      </c>
      <c r="F27" s="1">
        <v>348</v>
      </c>
      <c r="G27" s="1">
        <v>29</v>
      </c>
      <c r="H27" s="1">
        <v>19</v>
      </c>
      <c r="I27" s="3">
        <v>1392</v>
      </c>
      <c r="J27" s="1">
        <v>221</v>
      </c>
      <c r="K27" s="1">
        <v>174</v>
      </c>
    </row>
    <row r="28" spans="1:11" ht="13" x14ac:dyDescent="0.6">
      <c r="A28" s="2">
        <v>44253</v>
      </c>
      <c r="B28" s="3">
        <v>3180</v>
      </c>
      <c r="C28" s="3">
        <v>22329</v>
      </c>
      <c r="D28" s="1">
        <v>9.34</v>
      </c>
      <c r="E28" s="1">
        <v>616</v>
      </c>
      <c r="F28" s="1">
        <v>442</v>
      </c>
      <c r="G28" s="1">
        <v>74</v>
      </c>
      <c r="H28" s="1">
        <v>87</v>
      </c>
      <c r="I28" s="3">
        <v>2344</v>
      </c>
      <c r="J28" s="1">
        <v>400</v>
      </c>
      <c r="K28" s="1">
        <v>352</v>
      </c>
    </row>
    <row r="29" spans="1:11" ht="13" x14ac:dyDescent="0.6">
      <c r="A29" s="2">
        <v>44254</v>
      </c>
      <c r="B29" s="3">
        <v>2498</v>
      </c>
      <c r="C29" s="3">
        <v>13065</v>
      </c>
      <c r="D29" s="1">
        <v>5.49</v>
      </c>
      <c r="E29" s="1">
        <v>618</v>
      </c>
      <c r="F29" s="1">
        <v>386</v>
      </c>
      <c r="G29" s="1">
        <v>25</v>
      </c>
      <c r="H29" s="1">
        <v>11</v>
      </c>
      <c r="I29" s="3">
        <v>1440</v>
      </c>
      <c r="J29" s="1">
        <v>245</v>
      </c>
      <c r="K29" s="1">
        <v>218</v>
      </c>
    </row>
    <row r="30" spans="1:11" ht="13" x14ac:dyDescent="0.6">
      <c r="A30" s="2">
        <v>44255</v>
      </c>
      <c r="B30" s="3">
        <v>2699</v>
      </c>
      <c r="C30" s="3">
        <v>19265</v>
      </c>
      <c r="D30" s="1">
        <v>8.08</v>
      </c>
      <c r="E30" s="1">
        <v>713</v>
      </c>
      <c r="F30" s="1">
        <v>361</v>
      </c>
      <c r="G30" s="1">
        <v>89</v>
      </c>
      <c r="H30" s="1">
        <v>32</v>
      </c>
      <c r="I30" s="3">
        <v>1738</v>
      </c>
      <c r="J30" s="1">
        <v>402</v>
      </c>
      <c r="K30" s="1">
        <v>389</v>
      </c>
    </row>
    <row r="31" spans="1:11" ht="13" x14ac:dyDescent="0.6">
      <c r="A31" s="2">
        <v>44256</v>
      </c>
      <c r="B31" s="3">
        <v>2020</v>
      </c>
      <c r="C31" s="3">
        <v>8937</v>
      </c>
      <c r="D31" s="1">
        <v>3.88</v>
      </c>
      <c r="E31" s="1">
        <v>722</v>
      </c>
      <c r="F31" s="1">
        <v>209</v>
      </c>
      <c r="G31" s="1">
        <v>6</v>
      </c>
      <c r="H31" s="1">
        <v>33</v>
      </c>
      <c r="I31" s="1">
        <v>859</v>
      </c>
      <c r="J31" s="1">
        <v>455</v>
      </c>
      <c r="K31" s="1">
        <v>389</v>
      </c>
    </row>
    <row r="32" spans="1:11" ht="13" x14ac:dyDescent="0.6">
      <c r="A32" s="2">
        <v>44257</v>
      </c>
      <c r="B32" s="3">
        <v>1890</v>
      </c>
      <c r="C32" s="3">
        <v>4117</v>
      </c>
      <c r="D32" s="1">
        <v>1.72</v>
      </c>
      <c r="E32" s="1">
        <v>748</v>
      </c>
      <c r="F32" s="1">
        <v>237</v>
      </c>
      <c r="G32" s="1">
        <v>0</v>
      </c>
      <c r="H32" s="1">
        <v>0</v>
      </c>
      <c r="I32" s="1">
        <v>710</v>
      </c>
      <c r="J32" s="1">
        <v>510</v>
      </c>
      <c r="K32" s="1">
        <v>455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CFF4-8FD5-438D-9DEA-C9560AE0E30A}">
  <dimension ref="B1:E32"/>
  <sheetViews>
    <sheetView topLeftCell="B16" workbookViewId="0">
      <selection activeCell="D31" sqref="D31"/>
    </sheetView>
  </sheetViews>
  <sheetFormatPr defaultRowHeight="13" x14ac:dyDescent="0.6"/>
  <cols>
    <col min="2" max="2" width="9.953125" customWidth="1"/>
    <col min="3" max="3" width="12.81640625" bestFit="1" customWidth="1"/>
    <col min="4" max="4" width="18.2265625" bestFit="1" customWidth="1"/>
    <col min="5" max="5" width="29.6328125" bestFit="1" customWidth="1"/>
  </cols>
  <sheetData>
    <row r="1" spans="2:5" x14ac:dyDescent="0.6">
      <c r="B1" s="1" t="s">
        <v>0</v>
      </c>
      <c r="C1" s="6" t="s">
        <v>9</v>
      </c>
      <c r="D1" s="36" t="s">
        <v>86</v>
      </c>
      <c r="E1" s="36" t="s">
        <v>87</v>
      </c>
    </row>
    <row r="2" spans="2:5" x14ac:dyDescent="0.6">
      <c r="B2" s="2">
        <v>44228</v>
      </c>
      <c r="C2" s="1">
        <v>403</v>
      </c>
      <c r="D2" t="e">
        <v>#N/A</v>
      </c>
      <c r="E2" t="e">
        <v>#N/A</v>
      </c>
    </row>
    <row r="3" spans="2:5" x14ac:dyDescent="0.6">
      <c r="B3" s="2">
        <v>44229</v>
      </c>
      <c r="C3" s="1">
        <v>428</v>
      </c>
      <c r="D3">
        <f>C2</f>
        <v>403</v>
      </c>
      <c r="E3">
        <f>C2</f>
        <v>403</v>
      </c>
    </row>
    <row r="4" spans="2:5" x14ac:dyDescent="0.6">
      <c r="B4" s="2">
        <v>44230</v>
      </c>
      <c r="C4" s="1">
        <v>410</v>
      </c>
      <c r="D4">
        <f t="shared" ref="D4:D32" si="0">0.2*C3+0.8*D3</f>
        <v>408.00000000000006</v>
      </c>
      <c r="E4">
        <f t="shared" ref="E4:E32" si="1">0.8*C3+0.2*E3</f>
        <v>423.00000000000006</v>
      </c>
    </row>
    <row r="5" spans="2:5" x14ac:dyDescent="0.6">
      <c r="B5" s="2">
        <v>44231</v>
      </c>
      <c r="C5" s="1">
        <v>391</v>
      </c>
      <c r="D5">
        <f t="shared" si="0"/>
        <v>408.40000000000009</v>
      </c>
      <c r="E5">
        <f t="shared" si="1"/>
        <v>412.6</v>
      </c>
    </row>
    <row r="6" spans="2:5" x14ac:dyDescent="0.6">
      <c r="B6" s="2">
        <v>44232</v>
      </c>
      <c r="C6" s="1">
        <v>408</v>
      </c>
      <c r="D6">
        <f t="shared" si="0"/>
        <v>404.92000000000007</v>
      </c>
      <c r="E6">
        <f t="shared" si="1"/>
        <v>395.32000000000005</v>
      </c>
    </row>
    <row r="7" spans="2:5" x14ac:dyDescent="0.6">
      <c r="B7" s="2">
        <v>44233</v>
      </c>
      <c r="C7" s="1">
        <v>230</v>
      </c>
      <c r="D7">
        <f t="shared" si="0"/>
        <v>405.53600000000012</v>
      </c>
      <c r="E7">
        <f t="shared" si="1"/>
        <v>405.46400000000006</v>
      </c>
    </row>
    <row r="8" spans="2:5" x14ac:dyDescent="0.6">
      <c r="B8" s="2">
        <v>44234</v>
      </c>
      <c r="C8" s="1">
        <v>423</v>
      </c>
      <c r="D8">
        <f t="shared" si="0"/>
        <v>370.42880000000014</v>
      </c>
      <c r="E8">
        <f t="shared" si="1"/>
        <v>265.09280000000001</v>
      </c>
    </row>
    <row r="9" spans="2:5" x14ac:dyDescent="0.6">
      <c r="B9" s="2">
        <v>44235</v>
      </c>
      <c r="C9" s="1">
        <v>399</v>
      </c>
      <c r="D9">
        <f t="shared" si="0"/>
        <v>380.94304000000017</v>
      </c>
      <c r="E9">
        <f t="shared" si="1"/>
        <v>391.41856000000007</v>
      </c>
    </row>
    <row r="10" spans="2:5" x14ac:dyDescent="0.6">
      <c r="B10" s="2">
        <v>44236</v>
      </c>
      <c r="C10" s="1">
        <v>408</v>
      </c>
      <c r="D10">
        <f t="shared" si="0"/>
        <v>384.55443200000013</v>
      </c>
      <c r="E10">
        <f t="shared" si="1"/>
        <v>397.48371200000008</v>
      </c>
    </row>
    <row r="11" spans="2:5" x14ac:dyDescent="0.6">
      <c r="B11" s="2">
        <v>44237</v>
      </c>
      <c r="C11" s="1">
        <v>389</v>
      </c>
      <c r="D11">
        <f t="shared" si="0"/>
        <v>389.24354560000017</v>
      </c>
      <c r="E11">
        <f t="shared" si="1"/>
        <v>405.89674240000005</v>
      </c>
    </row>
    <row r="12" spans="2:5" x14ac:dyDescent="0.6">
      <c r="B12" s="2">
        <v>44238</v>
      </c>
      <c r="C12" s="1">
        <v>455</v>
      </c>
      <c r="D12">
        <f t="shared" si="0"/>
        <v>389.19483648000016</v>
      </c>
      <c r="E12">
        <f t="shared" si="1"/>
        <v>392.37934848000009</v>
      </c>
    </row>
    <row r="13" spans="2:5" x14ac:dyDescent="0.6">
      <c r="B13" s="2">
        <v>44239</v>
      </c>
      <c r="C13" s="1">
        <v>395</v>
      </c>
      <c r="D13">
        <f t="shared" si="0"/>
        <v>402.35586918400014</v>
      </c>
      <c r="E13">
        <f t="shared" si="1"/>
        <v>442.47586969600002</v>
      </c>
    </row>
    <row r="14" spans="2:5" x14ac:dyDescent="0.6">
      <c r="B14" s="2">
        <v>44240</v>
      </c>
      <c r="C14" s="1">
        <v>305</v>
      </c>
      <c r="D14">
        <f t="shared" si="0"/>
        <v>400.88469534720014</v>
      </c>
      <c r="E14">
        <f t="shared" si="1"/>
        <v>404.49517393920001</v>
      </c>
    </row>
    <row r="15" spans="2:5" x14ac:dyDescent="0.6">
      <c r="B15" s="2">
        <v>44241</v>
      </c>
      <c r="C15" s="1">
        <v>409</v>
      </c>
      <c r="D15">
        <f t="shared" si="0"/>
        <v>381.70775627776015</v>
      </c>
      <c r="E15">
        <f t="shared" si="1"/>
        <v>324.89903478784004</v>
      </c>
    </row>
    <row r="16" spans="2:5" x14ac:dyDescent="0.6">
      <c r="B16" s="2">
        <v>44242</v>
      </c>
      <c r="C16" s="1">
        <v>398</v>
      </c>
      <c r="D16">
        <f t="shared" si="0"/>
        <v>387.16620502220815</v>
      </c>
      <c r="E16">
        <f t="shared" si="1"/>
        <v>392.17980695756808</v>
      </c>
    </row>
    <row r="17" spans="2:5" x14ac:dyDescent="0.6">
      <c r="B17" s="2">
        <v>44243</v>
      </c>
      <c r="C17" s="1">
        <v>383</v>
      </c>
      <c r="D17">
        <f t="shared" si="0"/>
        <v>389.33296401776659</v>
      </c>
      <c r="E17">
        <f t="shared" si="1"/>
        <v>396.83596139151365</v>
      </c>
    </row>
    <row r="18" spans="2:5" x14ac:dyDescent="0.6">
      <c r="B18" s="2">
        <v>44244</v>
      </c>
      <c r="C18" s="1">
        <v>389</v>
      </c>
      <c r="D18">
        <f t="shared" si="0"/>
        <v>388.06637121421329</v>
      </c>
      <c r="E18">
        <f t="shared" si="1"/>
        <v>385.76719227830279</v>
      </c>
    </row>
    <row r="19" spans="2:5" x14ac:dyDescent="0.6">
      <c r="B19" s="2">
        <v>44245</v>
      </c>
      <c r="C19" s="1">
        <v>399</v>
      </c>
      <c r="D19">
        <f t="shared" si="0"/>
        <v>388.25309697137067</v>
      </c>
      <c r="E19">
        <f t="shared" si="1"/>
        <v>388.35343845566058</v>
      </c>
    </row>
    <row r="20" spans="2:5" x14ac:dyDescent="0.6">
      <c r="B20" s="2">
        <v>44246</v>
      </c>
      <c r="C20" s="1">
        <v>389</v>
      </c>
      <c r="D20">
        <f t="shared" si="0"/>
        <v>390.40247757709659</v>
      </c>
      <c r="E20">
        <f t="shared" si="1"/>
        <v>396.87068769113216</v>
      </c>
    </row>
    <row r="21" spans="2:5" x14ac:dyDescent="0.6">
      <c r="B21" s="2">
        <v>44247</v>
      </c>
      <c r="C21" s="1">
        <v>319</v>
      </c>
      <c r="D21">
        <f t="shared" si="0"/>
        <v>390.12198206167733</v>
      </c>
      <c r="E21">
        <f t="shared" si="1"/>
        <v>390.57413753822647</v>
      </c>
    </row>
    <row r="22" spans="2:5" x14ac:dyDescent="0.6">
      <c r="B22" s="2">
        <v>44248</v>
      </c>
      <c r="C22" s="1">
        <v>406</v>
      </c>
      <c r="D22">
        <f t="shared" si="0"/>
        <v>375.89758564934192</v>
      </c>
      <c r="E22">
        <f t="shared" si="1"/>
        <v>333.3148275076453</v>
      </c>
    </row>
    <row r="23" spans="2:5" x14ac:dyDescent="0.6">
      <c r="B23" s="2">
        <v>44249</v>
      </c>
      <c r="C23" s="1">
        <v>431</v>
      </c>
      <c r="D23">
        <f t="shared" si="0"/>
        <v>381.91806851947354</v>
      </c>
      <c r="E23">
        <f t="shared" si="1"/>
        <v>391.46296550152908</v>
      </c>
    </row>
    <row r="24" spans="2:5" x14ac:dyDescent="0.6">
      <c r="B24" s="2">
        <v>44250</v>
      </c>
      <c r="C24" s="1">
        <v>420</v>
      </c>
      <c r="D24">
        <f t="shared" si="0"/>
        <v>391.73445481557883</v>
      </c>
      <c r="E24">
        <f t="shared" si="1"/>
        <v>423.09259310030586</v>
      </c>
    </row>
    <row r="25" spans="2:5" x14ac:dyDescent="0.6">
      <c r="B25" s="2">
        <v>44251</v>
      </c>
      <c r="C25" s="1">
        <v>389</v>
      </c>
      <c r="D25">
        <f t="shared" si="0"/>
        <v>397.38756385246307</v>
      </c>
      <c r="E25">
        <f t="shared" si="1"/>
        <v>420.6185186200612</v>
      </c>
    </row>
    <row r="26" spans="2:5" x14ac:dyDescent="0.6">
      <c r="B26" s="2">
        <v>44252</v>
      </c>
      <c r="C26" s="1">
        <v>174</v>
      </c>
      <c r="D26">
        <f t="shared" si="0"/>
        <v>395.71005108197051</v>
      </c>
      <c r="E26">
        <f t="shared" si="1"/>
        <v>395.32370372401226</v>
      </c>
    </row>
    <row r="27" spans="2:5" x14ac:dyDescent="0.6">
      <c r="B27" s="2">
        <v>44253</v>
      </c>
      <c r="C27" s="1">
        <v>352</v>
      </c>
      <c r="D27">
        <f t="shared" si="0"/>
        <v>351.36804086557646</v>
      </c>
      <c r="E27">
        <f t="shared" si="1"/>
        <v>218.26474074480248</v>
      </c>
    </row>
    <row r="28" spans="2:5" x14ac:dyDescent="0.6">
      <c r="B28" s="2">
        <v>44254</v>
      </c>
      <c r="C28" s="1">
        <v>218</v>
      </c>
      <c r="D28">
        <f t="shared" si="0"/>
        <v>351.49443269246115</v>
      </c>
      <c r="E28">
        <f t="shared" si="1"/>
        <v>325.25294814896051</v>
      </c>
    </row>
    <row r="29" spans="2:5" x14ac:dyDescent="0.6">
      <c r="B29" s="2">
        <v>44255</v>
      </c>
      <c r="C29" s="1">
        <v>389</v>
      </c>
      <c r="D29">
        <f t="shared" si="0"/>
        <v>324.79554615396893</v>
      </c>
      <c r="E29">
        <f t="shared" si="1"/>
        <v>239.45058962979209</v>
      </c>
    </row>
    <row r="30" spans="2:5" x14ac:dyDescent="0.6">
      <c r="B30" s="2">
        <v>44256</v>
      </c>
      <c r="C30" s="1">
        <v>389</v>
      </c>
      <c r="D30">
        <f t="shared" si="0"/>
        <v>337.63643692317515</v>
      </c>
      <c r="E30">
        <f t="shared" si="1"/>
        <v>359.09011792595845</v>
      </c>
    </row>
    <row r="31" spans="2:5" x14ac:dyDescent="0.6">
      <c r="B31" s="2">
        <v>44257</v>
      </c>
      <c r="C31" s="1">
        <v>455</v>
      </c>
      <c r="D31">
        <f t="shared" si="0"/>
        <v>347.90914953854013</v>
      </c>
      <c r="E31">
        <f t="shared" si="1"/>
        <v>383.01802358519171</v>
      </c>
    </row>
    <row r="32" spans="2:5" x14ac:dyDescent="0.6">
      <c r="B32" s="41" t="s">
        <v>84</v>
      </c>
      <c r="D32">
        <f t="shared" si="0"/>
        <v>369.32731963083211</v>
      </c>
      <c r="E32">
        <f t="shared" si="1"/>
        <v>440.60360471703837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Fitbit Experiment</vt:lpstr>
      <vt:lpstr>Sleep Data </vt:lpstr>
      <vt:lpstr>Data Measurment Plan </vt:lpstr>
      <vt:lpstr>SQL</vt:lpstr>
      <vt:lpstr>Descriptive Statistics</vt:lpstr>
      <vt:lpstr>Sample Size </vt:lpstr>
      <vt:lpstr>Regression Analysis</vt:lpstr>
      <vt:lpstr>Correlation Analysis</vt:lpstr>
      <vt:lpstr>Exponential Smoothing </vt:lpstr>
      <vt:lpstr>ScatterPlot</vt:lpstr>
      <vt:lpstr>New SQL</vt:lpstr>
      <vt:lpstr>Two Tail H test </vt:lpstr>
      <vt:lpstr>Moving average </vt:lpstr>
      <vt:lpstr>New Exponential Smoothing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Smith</dc:creator>
  <cp:lastModifiedBy>George Smith</cp:lastModifiedBy>
  <dcterms:created xsi:type="dcterms:W3CDTF">2021-03-22T00:22:24Z</dcterms:created>
  <dcterms:modified xsi:type="dcterms:W3CDTF">2021-03-23T00:59:49Z</dcterms:modified>
</cp:coreProperties>
</file>