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90" windowWidth="8190" windowHeight="9870" tabRatio="666" activeTab="2"/>
  </bookViews>
  <sheets>
    <sheet name="підїзд1" sheetId="1" r:id="rId1"/>
    <sheet name="підїзд2" sheetId="2" r:id="rId2"/>
    <sheet name="підїзд3" sheetId="3" r:id="rId3"/>
    <sheet name="підїзд4" sheetId="4" r:id="rId4"/>
    <sheet name="підїзд5" sheetId="5" r:id="rId5"/>
    <sheet name="комерція" sheetId="6" r:id="rId6"/>
    <sheet name="Загальна сума" sheetId="7" r:id="rId7"/>
  </sheets>
  <calcPr calcId="124519"/>
</workbook>
</file>

<file path=xl/calcChain.xml><?xml version="1.0" encoding="utf-8"?>
<calcChain xmlns="http://schemas.openxmlformats.org/spreadsheetml/2006/main">
  <c r="J3" i="4"/>
  <c r="K47" i="2"/>
  <c r="K62" i="5"/>
  <c r="J4" i="6"/>
  <c r="J5"/>
  <c r="J6"/>
  <c r="J7"/>
  <c r="J8"/>
  <c r="J9"/>
  <c r="J10"/>
  <c r="J11"/>
  <c r="J16" s="1"/>
  <c r="J12"/>
  <c r="J13"/>
  <c r="J14"/>
  <c r="J15"/>
  <c r="J3"/>
  <c r="K4" i="5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3"/>
  <c r="K4" i="4"/>
  <c r="K5"/>
  <c r="K6"/>
  <c r="K7"/>
  <c r="K8"/>
  <c r="K37" s="1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2"/>
  <c r="K33"/>
  <c r="K34"/>
  <c r="K35"/>
  <c r="K36"/>
  <c r="K3"/>
  <c r="K51" i="3"/>
  <c r="K52"/>
  <c r="K53"/>
  <c r="K54"/>
  <c r="K55"/>
  <c r="K56"/>
  <c r="K57"/>
  <c r="K58"/>
  <c r="K59"/>
  <c r="K60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61" s="1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3"/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41"/>
  <c r="K42"/>
  <c r="K43"/>
  <c r="K44"/>
  <c r="K45"/>
  <c r="K46"/>
  <c r="K3"/>
  <c r="J4" i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53" s="1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9"/>
  <c r="J50"/>
  <c r="J51"/>
  <c r="J52"/>
  <c r="J3"/>
  <c r="J3" i="5" l="1"/>
  <c r="J25" i="4" l="1"/>
  <c r="I16" i="6" l="1"/>
  <c r="C8" i="7" s="1"/>
  <c r="I4" i="6"/>
  <c r="I5"/>
  <c r="I7"/>
  <c r="I8"/>
  <c r="I9"/>
  <c r="I10"/>
  <c r="I11"/>
  <c r="I12"/>
  <c r="I13"/>
  <c r="I14"/>
  <c r="I15"/>
  <c r="I3"/>
  <c r="I3" i="1" l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9"/>
  <c r="I50"/>
  <c r="I51"/>
  <c r="I53" l="1"/>
  <c r="C3" i="7" l="1"/>
  <c r="J4" i="5"/>
  <c r="J5"/>
  <c r="J6"/>
  <c r="J7"/>
  <c r="J8"/>
  <c r="J9"/>
  <c r="J10"/>
  <c r="J11"/>
  <c r="J12"/>
  <c r="J13"/>
  <c r="J14"/>
  <c r="J15"/>
  <c r="J16"/>
  <c r="J17"/>
  <c r="J18"/>
  <c r="J19"/>
  <c r="J20"/>
  <c r="J21"/>
  <c r="J22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9"/>
  <c r="J60"/>
  <c r="J61"/>
  <c r="J32" i="4"/>
  <c r="J33"/>
  <c r="J34"/>
  <c r="J35"/>
  <c r="J36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6"/>
  <c r="J27"/>
  <c r="J28"/>
  <c r="J29"/>
  <c r="J51" i="3"/>
  <c r="J52"/>
  <c r="J53"/>
  <c r="J54"/>
  <c r="J55"/>
  <c r="J56"/>
  <c r="J57"/>
  <c r="J58"/>
  <c r="J59"/>
  <c r="J60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3"/>
  <c r="J3" i="2"/>
  <c r="J41"/>
  <c r="J42"/>
  <c r="J43"/>
  <c r="J44"/>
  <c r="J45"/>
  <c r="J46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62" i="5" l="1"/>
  <c r="C7" i="7" s="1"/>
  <c r="J37" i="4"/>
  <c r="C6" i="7" s="1"/>
  <c r="J61" i="3"/>
  <c r="C5" i="7" s="1"/>
  <c r="D47" i="2"/>
  <c r="J47"/>
  <c r="C4" i="7" s="1"/>
  <c r="C52" i="1"/>
  <c r="D48"/>
  <c r="C9" i="7" l="1"/>
</calcChain>
</file>

<file path=xl/sharedStrings.xml><?xml version="1.0" encoding="utf-8"?>
<sst xmlns="http://schemas.openxmlformats.org/spreadsheetml/2006/main" count="321" uniqueCount="251">
  <si>
    <t>поверх</t>
  </si>
  <si>
    <t>піб</t>
  </si>
  <si>
    <t>площа кв.</t>
  </si>
  <si>
    <t>кладовка</t>
  </si>
  <si>
    <t>сума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</si>
  <si>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</si>
  <si>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</si>
  <si>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</si>
  <si>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</si>
  <si>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</si>
  <si>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Кривда Степан Іванович</t>
  </si>
  <si>
    <t>Пінькевич Петро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</si>
  <si>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</si>
  <si>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</si>
  <si>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</si>
  <si>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</si>
  <si>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</si>
  <si>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</si>
  <si>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</si>
  <si>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</si>
  <si>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</si>
  <si>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</si>
  <si>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</si>
  <si>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</si>
  <si>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</si>
  <si>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</si>
  <si>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</si>
  <si>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</si>
  <si>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</si>
  <si>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</si>
  <si>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Василишин Віталій Михайлович</t>
  </si>
  <si>
    <t>Ясінська Надія Михайлівна</t>
  </si>
  <si>
    <t>Рущак Уляна Миронівна0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</si>
  <si>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</si>
  <si>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</si>
  <si>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</si>
  <si>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</si>
  <si>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</si>
  <si>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</si>
  <si>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</si>
  <si>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</si>
  <si>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</si>
  <si>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</si>
  <si>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</si>
  <si>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Пахолок Роман Петрович</t>
  </si>
  <si>
    <t>Туленінов Володимир Дмитрович</t>
  </si>
  <si>
    <t>площа гаража</t>
  </si>
  <si>
    <t>Степаненко Тетяна Василівна</t>
  </si>
  <si>
    <t>Лесів Степан Васильович</t>
  </si>
  <si>
    <t>балкони і стяжка</t>
  </si>
  <si>
    <t>підїзд</t>
  </si>
  <si>
    <t>Агамірзоєва Ірина Ігорівна</t>
  </si>
  <si>
    <t>Ткачук Ольга Мирославівна</t>
  </si>
  <si>
    <t>Федунка Марія Дмитрівна</t>
  </si>
  <si>
    <t>Тимків Марія Василівна</t>
  </si>
  <si>
    <t>Циріль Галина Михайлівна</t>
  </si>
  <si>
    <t>Петрів Світлана Михайлівна</t>
  </si>
  <si>
    <t>Дуда Світлана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</si>
  <si>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</si>
  <si>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</si>
  <si>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</si>
  <si>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</si>
  <si>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</si>
  <si>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</si>
  <si>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</si>
  <si>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</si>
  <si>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</si>
  <si>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</si>
  <si>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</si>
  <si>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</si>
  <si>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</si>
  <si>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</si>
  <si>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</si>
  <si>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</si>
  <si>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</si>
  <si>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</si>
  <si>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</si>
  <si>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</si>
  <si>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</si>
  <si>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Івонюк Оксана Михайлівна</t>
  </si>
  <si>
    <t>Денега Марія Юріївна</t>
  </si>
  <si>
    <t>Прус Ірина Анатоліївна</t>
  </si>
  <si>
    <t>Олійник Андрій Ігорович</t>
  </si>
  <si>
    <t>Ткачик Андрій Володимирович</t>
  </si>
  <si>
    <t>Савчук Яна Михайлівна</t>
  </si>
  <si>
    <t>Шептій Галина Михайлівна</t>
  </si>
  <si>
    <t>Великий Євген Олегович</t>
  </si>
  <si>
    <t>гаражі</t>
  </si>
  <si>
    <t>Теніцький Олег Григорович</t>
  </si>
  <si>
    <t>Пасічняк Віталік Романович</t>
  </si>
  <si>
    <t>Тарас Роман Васильович</t>
  </si>
  <si>
    <t>Костриба Михайло Васильович та Костриба Галина Антонівна
50/50
По довіреності Костриба Роман Михайлович</t>
  </si>
  <si>
    <t>Щербатий Сергій Олександроівич</t>
  </si>
  <si>
    <t>Єрмаченко Микола Миколайович</t>
  </si>
  <si>
    <t>муровка,304 грн/м2</t>
  </si>
  <si>
    <t>дах, 297грн/м2</t>
  </si>
  <si>
    <t>вікна сходові, 1600 грн</t>
  </si>
  <si>
    <t>Іванюк Парасковія Василівн</t>
  </si>
  <si>
    <t>Кащишин Володимир Володимирович</t>
  </si>
  <si>
    <t>Дмитрів Назар Тарасович</t>
  </si>
  <si>
    <t>Облещук Юрій Іванович</t>
  </si>
  <si>
    <t>Винник Тетяна Віталіївн</t>
  </si>
  <si>
    <t>Федорук Василь Романович</t>
  </si>
  <si>
    <t>Томків Ігор Михайлович</t>
  </si>
  <si>
    <t>Панчак Тарас Васильович</t>
  </si>
  <si>
    <t>Світлана Юріївна Свирид</t>
  </si>
  <si>
    <t>Гупан Галина Василівна</t>
  </si>
  <si>
    <t>Конобас Андрій Володимирович</t>
  </si>
  <si>
    <t>Неудахін Андрій Валерійович</t>
  </si>
  <si>
    <t>Вволосов Денис</t>
  </si>
  <si>
    <t>Фіняк Михайло Ярославович</t>
  </si>
  <si>
    <t>Андрощук Лідія Василівна</t>
  </si>
  <si>
    <t>Бабій Віталія Петрівна</t>
  </si>
  <si>
    <t>Кіра Ярослав Андрійович</t>
  </si>
  <si>
    <t>Ковтун Ростислав</t>
  </si>
  <si>
    <t>Ярема Андрій Володимирович</t>
  </si>
  <si>
    <t>Зарицький Андрій Васильович</t>
  </si>
  <si>
    <t>Михайлович Оксана Василівна</t>
  </si>
  <si>
    <t>Панчак Іван Михайлович</t>
  </si>
  <si>
    <t>Чик Назарій Ярославович</t>
  </si>
  <si>
    <t>Герасимчук Галина Миколаївна</t>
  </si>
  <si>
    <t>Йосипів Микола Ігорович</t>
  </si>
  <si>
    <t>Дюга Галина Антонівна</t>
  </si>
  <si>
    <t>Катерняк Василь Іванович</t>
  </si>
  <si>
    <t>Артеменко Вікторія Володимирівна</t>
  </si>
  <si>
    <t>Гримайло Оксана Вікторівна</t>
  </si>
  <si>
    <t>Луцишин Юлія Сергіївна</t>
  </si>
  <si>
    <t>Липка Іван Дмитрович</t>
  </si>
  <si>
    <t>Кушнір Людмила Павлівна</t>
  </si>
  <si>
    <t>Паращук Світлана Богданівна</t>
  </si>
  <si>
    <t>Андрусяк Світлана Василівна</t>
  </si>
  <si>
    <t>Дудій Василь Васильович</t>
  </si>
  <si>
    <t>Маланій Сергій Іванович</t>
  </si>
  <si>
    <t>Залуцька Наталія Богданівна</t>
  </si>
  <si>
    <t>10
мансарда</t>
  </si>
  <si>
    <t>Мужик Ірина Мирославівна</t>
  </si>
  <si>
    <t>Барнич Анна Степанівна</t>
  </si>
  <si>
    <t>Ружанська Мирослава Василівна</t>
  </si>
  <si>
    <t>Фролова Вікторія Валеріївна</t>
  </si>
  <si>
    <t>Костриба Михайло Васильович та Костриба Галина Антонівна 
50/50 
По довіреності Костриба Роман Михайлович</t>
  </si>
  <si>
    <t>Шкромида Ігор Михайлович</t>
  </si>
  <si>
    <t>Фесенко Андрій Олексійович</t>
  </si>
  <si>
    <t>Федорук Василь Дмитрович</t>
  </si>
  <si>
    <t>Кидик Ігор Васильович</t>
  </si>
  <si>
    <t>Живченко Інеса Володимирівна</t>
  </si>
  <si>
    <t>Волошин Юлія Василівна</t>
  </si>
  <si>
    <t>Самочко Іван Іванович</t>
  </si>
  <si>
    <t>віталік</t>
  </si>
  <si>
    <t>Мельник Михайло Васильович</t>
  </si>
  <si>
    <t>Комаровський Олег Ярославович</t>
  </si>
  <si>
    <t>Кулик Іван Іванович</t>
  </si>
  <si>
    <t>Іванюк Руслан Тарасович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</si>
  <si>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</si>
  <si>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</si>
  <si>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</si>
  <si>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</si>
  <si>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</si>
  <si>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</si>
  <si>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</si>
  <si>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Андрущак христина ярославівна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</si>
  <si>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</si>
  <si>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</si>
  <si>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</si>
  <si>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</si>
  <si>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</si>
  <si>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</si>
  <si>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</si>
  <si>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</si>
  <si>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</si>
  <si>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</si>
  <si>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</si>
  <si>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</si>
  <si>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</si>
  <si>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Дячишин Роман Омелянович</t>
  </si>
  <si>
    <t>Савчук Максим Михайлович</t>
  </si>
  <si>
    <t>Артим Ігор Миколайович</t>
  </si>
  <si>
    <t>Шуляк Руслан Володимирович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</si>
  <si>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</si>
  <si>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</si>
  <si>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</si>
  <si>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</si>
  <si>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</si>
  <si>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</si>
  <si>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</si>
  <si>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</si>
  <si>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</si>
  <si>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</si>
  <si>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</si>
  <si>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</si>
  <si>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</si>
  <si>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</si>
  <si>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</si>
  <si>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</si>
  <si>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</si>
  <si>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</si>
  <si>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</si>
  <si>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</si>
  <si>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</si>
  <si>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</si>
  <si>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Чорній Ольга Андріївна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</si>
  <si>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</si>
  <si>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</si>
  <si>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</si>
  <si>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</si>
  <si>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</si>
  <si>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</si>
  <si>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</si>
  <si>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</si>
  <si>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</si>
  <si>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</si>
  <si>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</si>
  <si>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</si>
  <si>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</si>
  <si>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</si>
  <si>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</si>
  <si>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</si>
  <si>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</si>
  <si>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Савіцький Микола Васильович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</si>
  <si>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</si>
  <si>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</si>
  <si>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</si>
  <si>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</si>
  <si>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</si>
  <si>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</si>
  <si>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</si>
  <si>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</si>
  <si>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Міронов Олександр Іванович</t>
  </si>
  <si>
    <t>Керницький Ростислав Тарасович</t>
  </si>
  <si>
    <t>комерція</t>
  </si>
  <si>
    <t>семків василь васильович</t>
  </si>
  <si>
    <t>товстий михайло В.</t>
  </si>
  <si>
    <t>пукіш оксана</t>
  </si>
  <si>
    <t>гуменяк іван степанович</t>
  </si>
  <si>
    <t>гринюк н.в.</t>
  </si>
  <si>
    <t>герасимко Василь Васильович</t>
  </si>
  <si>
    <t>Бурак Віталій</t>
  </si>
  <si>
    <t xml:space="preserve">назва </t>
  </si>
  <si>
    <t>підїзд1</t>
  </si>
  <si>
    <t>підїзд2</t>
  </si>
  <si>
    <t>підїзд3</t>
  </si>
  <si>
    <t>підїзд4</t>
  </si>
  <si>
    <t>підїзд5</t>
  </si>
  <si>
    <t>Валєра ( Мийка), Тертишнікова Лілія Олексіївна</t>
  </si>
  <si>
    <t>Проців Ганна Михайлівна</t>
  </si>
  <si>
    <t>Мельник Василь Іванович</t>
  </si>
  <si>
    <t>Борецький Павло Андрійович</t>
  </si>
  <si>
    <t>Шкіра Олег Володимирович, Гвоздецький Роман Йосипопич</t>
  </si>
  <si>
    <r>
      <t xml:space="preserve">Юзьків </t>
    </r>
    <r>
      <rPr>
        <sz val="10"/>
        <color theme="1"/>
        <rFont val="Calibri"/>
        <family val="2"/>
        <scheme val="minor"/>
      </rPr>
      <t>Михайло Михайлович</t>
    </r>
  </si>
  <si>
    <t>пі</t>
  </si>
  <si>
    <t>переплата</t>
  </si>
  <si>
    <t>борг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</si>
</sst>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Docs-Calibri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rgb="FF26262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0" xfId="0" applyFill="1"/>
    <xf numFmtId="0" fontId="3" fillId="0" borderId="0" xfId="0" applyFont="1" applyFill="1" applyBorder="1" applyAlignment="1">
      <alignment vertical="top" wrapText="1"/>
    </xf>
    <xf numFmtId="0" fontId="0" fillId="0" borderId="1" xfId="0" applyFont="1" applyFill="1" applyBorder="1"/>
    <xf numFmtId="0" fontId="7" fillId="0" borderId="3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7" fillId="0" borderId="6" xfId="0" applyFont="1" applyFill="1" applyBorder="1"/>
    <xf numFmtId="0" fontId="1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 wrapText="1"/>
    </xf>
    <xf numFmtId="0" fontId="7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0" fontId="0" fillId="0" borderId="3" xfId="0" applyFill="1" applyBorder="1"/>
    <xf numFmtId="0" fontId="6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right" wrapText="1"/>
    </xf>
    <xf numFmtId="2" fontId="0" fillId="0" borderId="1" xfId="0" applyNumberFormat="1" applyFill="1" applyBorder="1"/>
    <xf numFmtId="2" fontId="0" fillId="0" borderId="0" xfId="0" applyNumberFormat="1" applyFill="1" applyBorder="1"/>
    <xf numFmtId="0" fontId="1" fillId="0" borderId="6" xfId="0" applyFont="1" applyFill="1" applyBorder="1" applyAlignment="1">
      <alignment vertical="center" wrapText="1"/>
    </xf>
    <xf numFmtId="0" fontId="0" fillId="0" borderId="6" xfId="0" applyFill="1" applyBorder="1"/>
    <xf numFmtId="0" fontId="0" fillId="0" borderId="6" xfId="0" applyFont="1" applyFill="1" applyBorder="1"/>
    <xf numFmtId="0" fontId="1" fillId="0" borderId="12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/>
    <xf numFmtId="0" fontId="14" fillId="0" borderId="1" xfId="0" applyFont="1" applyBorder="1"/>
    <xf numFmtId="0" fontId="15" fillId="0" borderId="1" xfId="0" applyFont="1" applyFill="1" applyBorder="1"/>
    <xf numFmtId="2" fontId="14" fillId="0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0" fontId="16" fillId="0" borderId="1" xfId="0" applyFont="1" applyFill="1" applyBorder="1"/>
    <xf numFmtId="2" fontId="16" fillId="0" borderId="1" xfId="0" applyNumberFormat="1" applyFont="1" applyFill="1" applyBorder="1"/>
    <xf numFmtId="0" fontId="17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16" fillId="0" borderId="0" xfId="0" applyFont="1"/>
    <xf numFmtId="0" fontId="16" fillId="0" borderId="0" xfId="0" applyFont="1" applyFill="1"/>
    <xf numFmtId="0" fontId="18" fillId="0" borderId="1" xfId="0" applyFont="1" applyFill="1" applyBorder="1" applyAlignment="1">
      <alignment wrapText="1"/>
    </xf>
    <xf numFmtId="0" fontId="17" fillId="0" borderId="3" xfId="0" applyFont="1" applyFill="1" applyBorder="1"/>
    <xf numFmtId="0" fontId="16" fillId="0" borderId="1" xfId="0" applyFont="1" applyBorder="1"/>
    <xf numFmtId="0" fontId="16" fillId="0" borderId="5" xfId="0" applyFont="1" applyFill="1" applyBorder="1"/>
    <xf numFmtId="2" fontId="16" fillId="0" borderId="5" xfId="0" applyNumberFormat="1" applyFont="1" applyFill="1" applyBorder="1"/>
    <xf numFmtId="0" fontId="6" fillId="0" borderId="1" xfId="0" applyFont="1" applyFill="1" applyBorder="1" applyAlignment="1">
      <alignment vertical="top" wrapText="1"/>
    </xf>
    <xf numFmtId="0" fontId="19" fillId="0" borderId="1" xfId="0" applyFont="1" applyFill="1" applyBorder="1"/>
    <xf numFmtId="0" fontId="20" fillId="0" borderId="1" xfId="0" applyFont="1" applyFill="1" applyBorder="1"/>
    <xf numFmtId="0" fontId="16" fillId="0" borderId="0" xfId="0" applyFont="1" applyFill="1" applyBorder="1"/>
    <xf numFmtId="0" fontId="21" fillId="0" borderId="1" xfId="0" applyFont="1" applyFill="1" applyBorder="1" applyAlignment="1">
      <alignment vertical="top" wrapText="1"/>
    </xf>
    <xf numFmtId="0" fontId="21" fillId="0" borderId="1" xfId="0" applyFont="1" applyFill="1" applyBorder="1" applyAlignment="1">
      <alignment horizontal="right" vertical="top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22" fillId="0" borderId="1" xfId="0" applyFont="1" applyFill="1" applyBorder="1"/>
    <xf numFmtId="0" fontId="23" fillId="0" borderId="1" xfId="0" applyFont="1" applyFill="1" applyBorder="1"/>
    <xf numFmtId="0" fontId="20" fillId="0" borderId="1" xfId="0" applyFont="1" applyFill="1" applyBorder="1" applyAlignment="1">
      <alignment vertical="center" wrapText="1"/>
    </xf>
    <xf numFmtId="0" fontId="16" fillId="0" borderId="3" xfId="0" applyFont="1" applyFill="1" applyBorder="1"/>
    <xf numFmtId="2" fontId="17" fillId="0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Fill="1"/>
    <xf numFmtId="2" fontId="16" fillId="0" borderId="0" xfId="0" applyNumberFormat="1" applyFont="1"/>
    <xf numFmtId="2" fontId="16" fillId="0" borderId="1" xfId="0" applyNumberFormat="1" applyFont="1" applyBorder="1"/>
    <xf numFmtId="2" fontId="16" fillId="0" borderId="0" xfId="0" applyNumberFormat="1" applyFont="1" applyFill="1" applyBorder="1"/>
    <xf numFmtId="2" fontId="0" fillId="0" borderId="3" xfId="0" applyNumberFormat="1" applyFill="1" applyBorder="1"/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8" xfId="0" applyFont="1" applyFill="1" applyBorder="1" applyAlignment="1">
      <alignment horizontal="right" vertical="center" wrapText="1"/>
    </xf>
    <xf numFmtId="0" fontId="1" fillId="0" borderId="10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3"/>
  <sheetViews>
    <sheetView topLeftCell="A31" workbookViewId="0">
      <selection activeCell="L3" sqref="L3:L47"/>
    </sheetView>
  </sheetViews>
  <sheetFormatPr defaultRowHeight="15"/>
  <cols>
    <col min="1" max="1" width="7" bestFit="1" customWidth="1"/>
    <col min="2" max="2" width="28.7109375" customWidth="1"/>
    <col min="3" max="3" width="14.5703125" customWidth="1"/>
    <col min="10" max="10" width="10.28515625" customWidth="1"/>
  </cols>
  <sheetData>
    <row r="2" spans="1:12" ht="39">
      <c r="A2" s="1" t="s">
        <v>248</v>
      </c>
      <c r="B2" s="1" t="s">
        <v>1</v>
      </c>
      <c r="C2" s="1" t="s">
        <v>2</v>
      </c>
      <c r="D2" s="1" t="s">
        <v>3</v>
      </c>
      <c r="E2" s="1" t="s">
        <v>94</v>
      </c>
      <c r="F2" s="1" t="s">
        <v>95</v>
      </c>
      <c r="G2" s="1" t="s">
        <v>96</v>
      </c>
      <c r="H2" s="1" t="s">
        <v>49</v>
      </c>
      <c r="I2" s="2" t="s">
        <v>250</v>
      </c>
      <c r="J2" s="2" t="s">
        <v>249</v>
      </c>
    </row>
    <row r="3" spans="1:12">
      <c r="A3" s="87">
        <v>2</v>
      </c>
      <c r="B3" s="52" t="s">
        <v>5</v>
      </c>
      <c r="C3" s="6">
        <v>58.27</v>
      </c>
      <c r="D3" s="2"/>
      <c r="E3" s="53">
        <v>-4.0800000000017462</v>
      </c>
      <c r="F3" s="7">
        <v>-0.19000000000232831</v>
      </c>
      <c r="G3" s="2">
        <v>0</v>
      </c>
      <c r="H3" s="54">
        <v>157.89469999999983</v>
      </c>
      <c r="I3" s="55">
        <f>IF(SUM(E3:H3)&gt;0,0,SUM(E3:H3))</f>
        <v>0</v>
      </c>
      <c r="J3" s="76">
        <f>IF(SUM(E3:H3)&gt;0,SUM(E3:H3),0)</f>
        <v>153.62469999999576</v>
      </c>
      <c r="L3">
        <v>153.62469999999576</v>
      </c>
    </row>
    <row r="4" spans="1:12">
      <c r="A4" s="87"/>
      <c r="B4" s="52" t="s">
        <v>6</v>
      </c>
      <c r="C4" s="6">
        <v>37.36</v>
      </c>
      <c r="D4" s="2"/>
      <c r="E4" s="53">
        <v>-11357.44</v>
      </c>
      <c r="F4" s="7">
        <v>-11095.92</v>
      </c>
      <c r="G4" s="2">
        <v>-1600</v>
      </c>
      <c r="H4" s="54">
        <v>-3039.3703999999998</v>
      </c>
      <c r="I4" s="55">
        <f>IF(SUM(E4:H4)&gt;0,0,SUM(E4:H4))</f>
        <v>-27092.7304</v>
      </c>
      <c r="J4" s="76">
        <f t="shared" ref="J4:J52" si="0">IF(SUM(E4:H4)&gt;0,SUM(E4:H4),0)</f>
        <v>0</v>
      </c>
      <c r="L4">
        <v>0</v>
      </c>
    </row>
    <row r="5" spans="1:12">
      <c r="A5" s="87"/>
      <c r="B5" s="56" t="s">
        <v>7</v>
      </c>
      <c r="C5" s="8">
        <v>36.57</v>
      </c>
      <c r="D5" s="9"/>
      <c r="E5" s="55">
        <v>-11117.28</v>
      </c>
      <c r="F5" s="10">
        <v>-10861.29</v>
      </c>
      <c r="G5" s="9">
        <v>0</v>
      </c>
      <c r="H5" s="54">
        <v>-3009.0423000000001</v>
      </c>
      <c r="I5" s="55">
        <f t="shared" ref="I5:I51" si="1">IF(SUM(E5:H5)&gt;0,0,SUM(E5:H5))</f>
        <v>-24987.612300000001</v>
      </c>
      <c r="J5" s="76">
        <f t="shared" si="0"/>
        <v>0</v>
      </c>
      <c r="L5">
        <v>0</v>
      </c>
    </row>
    <row r="6" spans="1:12">
      <c r="A6" s="87"/>
      <c r="B6" s="52" t="s">
        <v>8</v>
      </c>
      <c r="C6" s="6">
        <v>65.040000000000006</v>
      </c>
      <c r="D6" s="2"/>
      <c r="E6" s="53">
        <v>2.8399999999965075</v>
      </c>
      <c r="F6" s="7">
        <v>0.11999999999898137</v>
      </c>
      <c r="G6" s="2">
        <v>0</v>
      </c>
      <c r="H6" s="54">
        <v>183.79439999999977</v>
      </c>
      <c r="I6" s="55">
        <f t="shared" si="1"/>
        <v>0</v>
      </c>
      <c r="J6" s="76">
        <f t="shared" si="0"/>
        <v>186.75439999999526</v>
      </c>
      <c r="L6">
        <v>186.75439999999526</v>
      </c>
    </row>
    <row r="7" spans="1:12" ht="25.5">
      <c r="A7" s="87"/>
      <c r="B7" s="52" t="s">
        <v>9</v>
      </c>
      <c r="C7" s="6">
        <v>79.11</v>
      </c>
      <c r="D7" s="2"/>
      <c r="E7" s="53">
        <v>-24049.439999999999</v>
      </c>
      <c r="F7" s="7">
        <v>-23495.67</v>
      </c>
      <c r="G7" s="2">
        <v>-1600</v>
      </c>
      <c r="H7" s="54">
        <v>-4642.1529</v>
      </c>
      <c r="I7" s="55">
        <f t="shared" si="1"/>
        <v>-53787.262900000002</v>
      </c>
      <c r="J7" s="76">
        <f t="shared" si="0"/>
        <v>0</v>
      </c>
      <c r="L7">
        <v>0</v>
      </c>
    </row>
    <row r="8" spans="1:12">
      <c r="A8" s="87">
        <v>3</v>
      </c>
      <c r="B8" s="52" t="s">
        <v>10</v>
      </c>
      <c r="C8" s="6">
        <v>58.27</v>
      </c>
      <c r="D8" s="2"/>
      <c r="E8" s="53">
        <v>-8.000000000174623E-2</v>
      </c>
      <c r="F8" s="7">
        <v>3.8099999999976717</v>
      </c>
      <c r="G8" s="2">
        <v>0</v>
      </c>
      <c r="H8" s="54">
        <v>62.89469999999983</v>
      </c>
      <c r="I8" s="55">
        <f t="shared" si="1"/>
        <v>0</v>
      </c>
      <c r="J8" s="76">
        <f t="shared" si="0"/>
        <v>66.624699999995755</v>
      </c>
      <c r="L8">
        <v>66.624699999995755</v>
      </c>
    </row>
    <row r="9" spans="1:12">
      <c r="A9" s="87"/>
      <c r="B9" s="52" t="s">
        <v>11</v>
      </c>
      <c r="C9" s="6">
        <v>37.36</v>
      </c>
      <c r="D9" s="2"/>
      <c r="E9" s="53">
        <v>42.559999999999491</v>
      </c>
      <c r="F9" s="7">
        <v>4.0799999999999272</v>
      </c>
      <c r="G9" s="2">
        <v>0</v>
      </c>
      <c r="H9" s="54">
        <v>90.62960000000021</v>
      </c>
      <c r="I9" s="55">
        <f t="shared" si="1"/>
        <v>0</v>
      </c>
      <c r="J9" s="76">
        <f t="shared" si="0"/>
        <v>137.26959999999963</v>
      </c>
      <c r="L9">
        <v>137.26959999999963</v>
      </c>
    </row>
    <row r="10" spans="1:12">
      <c r="A10" s="87"/>
      <c r="B10" s="52" t="s">
        <v>12</v>
      </c>
      <c r="C10" s="6">
        <v>36.57</v>
      </c>
      <c r="D10" s="2"/>
      <c r="E10" s="53">
        <v>82.719999999999345</v>
      </c>
      <c r="F10" s="7">
        <v>38.709999999999127</v>
      </c>
      <c r="G10" s="2">
        <v>0</v>
      </c>
      <c r="H10" s="54">
        <v>-3009.0423000000001</v>
      </c>
      <c r="I10" s="55">
        <f t="shared" si="1"/>
        <v>-2887.6123000000016</v>
      </c>
      <c r="J10" s="76">
        <f t="shared" si="0"/>
        <v>0</v>
      </c>
      <c r="L10">
        <v>0</v>
      </c>
    </row>
    <row r="11" spans="1:12">
      <c r="A11" s="87"/>
      <c r="B11" s="56" t="s">
        <v>13</v>
      </c>
      <c r="C11" s="8">
        <v>65.040000000000006</v>
      </c>
      <c r="D11" s="9"/>
      <c r="E11" s="53">
        <v>-0.16000000000349246</v>
      </c>
      <c r="F11" s="10">
        <v>-8.8800000000010186</v>
      </c>
      <c r="G11" s="9">
        <v>0</v>
      </c>
      <c r="H11" s="54">
        <v>-5353.2056000000002</v>
      </c>
      <c r="I11" s="55">
        <f t="shared" si="1"/>
        <v>-5362.2456000000047</v>
      </c>
      <c r="J11" s="76">
        <f t="shared" si="0"/>
        <v>0</v>
      </c>
      <c r="L11">
        <v>0</v>
      </c>
    </row>
    <row r="12" spans="1:12">
      <c r="A12" s="87"/>
      <c r="B12" s="52" t="s">
        <v>14</v>
      </c>
      <c r="C12" s="6">
        <v>79.11</v>
      </c>
      <c r="D12" s="7">
        <v>2.5</v>
      </c>
      <c r="E12" s="53">
        <v>0.56000000000130967</v>
      </c>
      <c r="F12" s="7">
        <v>261.83000000000175</v>
      </c>
      <c r="G12" s="2">
        <v>0</v>
      </c>
      <c r="H12" s="54">
        <v>145.87209999999959</v>
      </c>
      <c r="I12" s="55">
        <f t="shared" si="1"/>
        <v>0</v>
      </c>
      <c r="J12" s="76">
        <f t="shared" si="0"/>
        <v>408.26210000000265</v>
      </c>
      <c r="L12">
        <v>408.26210000000265</v>
      </c>
    </row>
    <row r="13" spans="1:12">
      <c r="A13" s="84">
        <v>4</v>
      </c>
      <c r="B13" s="11" t="s">
        <v>15</v>
      </c>
      <c r="C13" s="6">
        <v>58.27</v>
      </c>
      <c r="D13" s="2"/>
      <c r="E13" s="53">
        <v>-8.000000000174623E-2</v>
      </c>
      <c r="F13" s="7">
        <v>-0.19000000000232831</v>
      </c>
      <c r="G13" s="2">
        <v>0</v>
      </c>
      <c r="H13" s="54">
        <v>-3842.1053000000002</v>
      </c>
      <c r="I13" s="55">
        <f t="shared" si="1"/>
        <v>-3842.3753000000042</v>
      </c>
      <c r="J13" s="76">
        <f t="shared" si="0"/>
        <v>0</v>
      </c>
      <c r="L13">
        <v>0</v>
      </c>
    </row>
    <row r="14" spans="1:12">
      <c r="A14" s="84"/>
      <c r="B14" s="11" t="s">
        <v>16</v>
      </c>
      <c r="C14" s="6">
        <v>37.36</v>
      </c>
      <c r="D14" s="2"/>
      <c r="E14" s="53">
        <v>2.5599999999994907</v>
      </c>
      <c r="F14" s="7">
        <v>-0.92000000000007276</v>
      </c>
      <c r="G14" s="2">
        <v>0</v>
      </c>
      <c r="H14" s="54">
        <v>-3039.3703999999998</v>
      </c>
      <c r="I14" s="55">
        <f t="shared" si="1"/>
        <v>-3037.7304000000004</v>
      </c>
      <c r="J14" s="76">
        <f t="shared" si="0"/>
        <v>0</v>
      </c>
      <c r="L14">
        <v>0</v>
      </c>
    </row>
    <row r="15" spans="1:12">
      <c r="A15" s="84"/>
      <c r="B15" s="56" t="s">
        <v>17</v>
      </c>
      <c r="C15" s="6">
        <v>36.57</v>
      </c>
      <c r="D15" s="2"/>
      <c r="E15" s="53">
        <v>-11117.28</v>
      </c>
      <c r="F15" s="7">
        <v>-10861.29</v>
      </c>
      <c r="G15" s="2">
        <v>-1600</v>
      </c>
      <c r="H15" s="54">
        <v>-3009.0423000000001</v>
      </c>
      <c r="I15" s="55">
        <f t="shared" si="1"/>
        <v>-26587.612300000001</v>
      </c>
      <c r="J15" s="76">
        <f t="shared" si="0"/>
        <v>0</v>
      </c>
      <c r="L15">
        <v>0</v>
      </c>
    </row>
    <row r="16" spans="1:12">
      <c r="A16" s="84"/>
      <c r="B16" s="52" t="s">
        <v>18</v>
      </c>
      <c r="C16" s="6">
        <v>65.040000000000006</v>
      </c>
      <c r="D16" s="7">
        <v>2.5</v>
      </c>
      <c r="E16" s="53">
        <v>57.839999999996508</v>
      </c>
      <c r="F16" s="7">
        <v>-9.3800000000010186</v>
      </c>
      <c r="G16" s="2">
        <v>0</v>
      </c>
      <c r="H16" s="54">
        <v>200.8193999999994</v>
      </c>
      <c r="I16" s="55">
        <f t="shared" si="1"/>
        <v>0</v>
      </c>
      <c r="J16" s="76">
        <f t="shared" si="0"/>
        <v>249.27939999999489</v>
      </c>
      <c r="L16">
        <v>249.27939999999489</v>
      </c>
    </row>
    <row r="17" spans="1:12">
      <c r="A17" s="84"/>
      <c r="B17" s="52" t="s">
        <v>19</v>
      </c>
      <c r="C17" s="6">
        <v>79.11</v>
      </c>
      <c r="D17" s="7">
        <v>2.5</v>
      </c>
      <c r="E17" s="53">
        <v>190.56000000000131</v>
      </c>
      <c r="F17" s="7">
        <v>161.83000000000175</v>
      </c>
      <c r="G17" s="2">
        <v>0</v>
      </c>
      <c r="H17" s="54">
        <v>-4738.1279000000004</v>
      </c>
      <c r="I17" s="55">
        <f t="shared" si="1"/>
        <v>-4385.7378999999974</v>
      </c>
      <c r="J17" s="76">
        <f t="shared" si="0"/>
        <v>0</v>
      </c>
      <c r="L17">
        <v>0</v>
      </c>
    </row>
    <row r="18" spans="1:12">
      <c r="A18" s="84">
        <v>5</v>
      </c>
      <c r="B18" s="52" t="s">
        <v>20</v>
      </c>
      <c r="C18" s="6">
        <v>58.27</v>
      </c>
      <c r="D18" s="2"/>
      <c r="E18" s="53">
        <v>5.9199999999982538</v>
      </c>
      <c r="F18" s="7">
        <v>0.80999999999767169</v>
      </c>
      <c r="G18" s="2">
        <v>0</v>
      </c>
      <c r="H18" s="54">
        <v>135.89469999999983</v>
      </c>
      <c r="I18" s="55">
        <f t="shared" si="1"/>
        <v>0</v>
      </c>
      <c r="J18" s="76">
        <f t="shared" si="0"/>
        <v>142.62469999999576</v>
      </c>
      <c r="L18">
        <v>142.62469999999576</v>
      </c>
    </row>
    <row r="19" spans="1:12">
      <c r="A19" s="84"/>
      <c r="B19" s="52" t="s">
        <v>12</v>
      </c>
      <c r="C19" s="6">
        <v>37.36</v>
      </c>
      <c r="D19" s="2"/>
      <c r="E19" s="53">
        <v>-0.44000000000050932</v>
      </c>
      <c r="F19" s="7">
        <v>-0.92000000000007276</v>
      </c>
      <c r="G19" s="2">
        <v>0</v>
      </c>
      <c r="H19" s="54">
        <v>104</v>
      </c>
      <c r="I19" s="55">
        <f t="shared" si="1"/>
        <v>0</v>
      </c>
      <c r="J19" s="76">
        <f t="shared" si="0"/>
        <v>102.63999999999942</v>
      </c>
      <c r="L19">
        <v>102.63999999999942</v>
      </c>
    </row>
    <row r="20" spans="1:12">
      <c r="A20" s="84"/>
      <c r="B20" s="52" t="s">
        <v>21</v>
      </c>
      <c r="C20" s="6">
        <v>36.57</v>
      </c>
      <c r="D20" s="2"/>
      <c r="E20" s="53">
        <v>2.7199999999993452</v>
      </c>
      <c r="F20" s="7">
        <v>-0.29000000000087311</v>
      </c>
      <c r="G20" s="2">
        <v>0</v>
      </c>
      <c r="H20" s="54">
        <v>104.95769999999993</v>
      </c>
      <c r="I20" s="55">
        <f t="shared" si="1"/>
        <v>0</v>
      </c>
      <c r="J20" s="76">
        <f t="shared" si="0"/>
        <v>107.3876999999984</v>
      </c>
      <c r="L20">
        <v>107.3876999999984</v>
      </c>
    </row>
    <row r="21" spans="1:12">
      <c r="A21" s="84"/>
      <c r="B21" s="52" t="s">
        <v>22</v>
      </c>
      <c r="C21" s="6">
        <v>65.040000000000006</v>
      </c>
      <c r="D21" s="2"/>
      <c r="E21" s="53">
        <v>-19772.160000000003</v>
      </c>
      <c r="F21" s="7">
        <v>-19316.88</v>
      </c>
      <c r="G21" s="2">
        <v>-1600</v>
      </c>
      <c r="H21" s="54">
        <v>-5353.2056000000002</v>
      </c>
      <c r="I21" s="55">
        <f t="shared" si="1"/>
        <v>-46042.245600000009</v>
      </c>
      <c r="J21" s="76">
        <f t="shared" si="0"/>
        <v>0</v>
      </c>
      <c r="L21">
        <v>0</v>
      </c>
    </row>
    <row r="22" spans="1:12">
      <c r="A22" s="84"/>
      <c r="B22" s="52" t="s">
        <v>23</v>
      </c>
      <c r="C22" s="6">
        <v>79.11</v>
      </c>
      <c r="D22" s="2"/>
      <c r="E22" s="53">
        <v>0.56000000000130967</v>
      </c>
      <c r="F22" s="7">
        <v>4.3300000000017462</v>
      </c>
      <c r="G22" s="2">
        <v>0</v>
      </c>
      <c r="H22" s="54">
        <v>-4642.1529</v>
      </c>
      <c r="I22" s="55">
        <f t="shared" si="1"/>
        <v>-4637.262899999997</v>
      </c>
      <c r="J22" s="76">
        <f t="shared" si="0"/>
        <v>0</v>
      </c>
      <c r="L22">
        <v>0</v>
      </c>
    </row>
    <row r="23" spans="1:12">
      <c r="A23" s="84">
        <v>6</v>
      </c>
      <c r="B23" s="52" t="s">
        <v>24</v>
      </c>
      <c r="C23" s="6">
        <v>64.510000000000005</v>
      </c>
      <c r="D23" s="7">
        <v>2.5</v>
      </c>
      <c r="E23" s="53">
        <v>-4.0000000000873115E-2</v>
      </c>
      <c r="F23" s="7">
        <v>-0.97000000000116415</v>
      </c>
      <c r="G23" s="2">
        <v>0</v>
      </c>
      <c r="H23" s="54">
        <v>382.16609999999946</v>
      </c>
      <c r="I23" s="55">
        <f t="shared" si="1"/>
        <v>0</v>
      </c>
      <c r="J23" s="76">
        <f t="shared" si="0"/>
        <v>381.15609999999742</v>
      </c>
      <c r="L23">
        <v>381.15609999999742</v>
      </c>
    </row>
    <row r="24" spans="1:12">
      <c r="A24" s="84"/>
      <c r="B24" s="52" t="s">
        <v>25</v>
      </c>
      <c r="C24" s="6">
        <v>37.36</v>
      </c>
      <c r="D24" s="2"/>
      <c r="E24" s="53">
        <v>42.559999999999491</v>
      </c>
      <c r="F24" s="7">
        <v>4.0799999999999272</v>
      </c>
      <c r="G24" s="2">
        <v>0</v>
      </c>
      <c r="H24" s="54">
        <v>-3039.3703999999998</v>
      </c>
      <c r="I24" s="55">
        <f t="shared" si="1"/>
        <v>-2992.7304000000004</v>
      </c>
      <c r="J24" s="76">
        <f t="shared" si="0"/>
        <v>0</v>
      </c>
      <c r="L24">
        <v>0</v>
      </c>
    </row>
    <row r="25" spans="1:12">
      <c r="A25" s="84"/>
      <c r="B25" s="52" t="s">
        <v>26</v>
      </c>
      <c r="C25" s="6">
        <v>36.57</v>
      </c>
      <c r="D25" s="2"/>
      <c r="E25" s="53">
        <v>-0.28000000000065484</v>
      </c>
      <c r="F25" s="7">
        <v>-0.29000000000087311</v>
      </c>
      <c r="G25" s="2">
        <v>0</v>
      </c>
      <c r="H25" s="54">
        <v>102.95769999999993</v>
      </c>
      <c r="I25" s="55">
        <f t="shared" si="1"/>
        <v>0</v>
      </c>
      <c r="J25" s="76">
        <f t="shared" si="0"/>
        <v>102.3876999999984</v>
      </c>
      <c r="L25">
        <v>102.3876999999984</v>
      </c>
    </row>
    <row r="26" spans="1:12">
      <c r="A26" s="84"/>
      <c r="B26" s="52" t="s">
        <v>27</v>
      </c>
      <c r="C26" s="6">
        <v>65.040000000000006</v>
      </c>
      <c r="D26" s="2"/>
      <c r="E26" s="53">
        <v>7.8399999999965075</v>
      </c>
      <c r="F26" s="7">
        <v>-0.88000000000101863</v>
      </c>
      <c r="G26" s="2">
        <v>0</v>
      </c>
      <c r="H26" s="54">
        <v>-5353.2056000000002</v>
      </c>
      <c r="I26" s="55">
        <f t="shared" si="1"/>
        <v>-5346.2456000000047</v>
      </c>
      <c r="J26" s="76">
        <f t="shared" si="0"/>
        <v>0</v>
      </c>
      <c r="L26">
        <v>0</v>
      </c>
    </row>
    <row r="27" spans="1:12">
      <c r="A27" s="84"/>
      <c r="B27" s="52" t="s">
        <v>28</v>
      </c>
      <c r="C27" s="6">
        <v>79.11</v>
      </c>
      <c r="D27" s="7">
        <v>2.5</v>
      </c>
      <c r="E27" s="53">
        <v>0.56000000000130967</v>
      </c>
      <c r="F27" s="7">
        <v>-3.1699999999982538</v>
      </c>
      <c r="G27" s="2">
        <v>0</v>
      </c>
      <c r="H27" s="54">
        <v>27.87</v>
      </c>
      <c r="I27" s="55">
        <f t="shared" si="1"/>
        <v>0</v>
      </c>
      <c r="J27" s="76">
        <f t="shared" si="0"/>
        <v>25.260000000003057</v>
      </c>
      <c r="L27">
        <v>25.260000000003057</v>
      </c>
    </row>
    <row r="28" spans="1:12" ht="25.5">
      <c r="A28" s="84">
        <v>7</v>
      </c>
      <c r="B28" s="52" t="s">
        <v>29</v>
      </c>
      <c r="C28" s="6">
        <v>64.510000000000005</v>
      </c>
      <c r="D28" s="2"/>
      <c r="E28" s="53">
        <v>-4.0000000000873115E-2</v>
      </c>
      <c r="F28" s="7">
        <v>0.52999999999883585</v>
      </c>
      <c r="G28" s="2">
        <v>0</v>
      </c>
      <c r="H28" s="54">
        <v>31.14</v>
      </c>
      <c r="I28" s="55">
        <f t="shared" si="1"/>
        <v>0</v>
      </c>
      <c r="J28" s="76">
        <f t="shared" si="0"/>
        <v>31.629999999997963</v>
      </c>
      <c r="L28">
        <v>31.629999999997963</v>
      </c>
    </row>
    <row r="29" spans="1:12">
      <c r="A29" s="84"/>
      <c r="B29" s="52" t="s">
        <v>30</v>
      </c>
      <c r="C29" s="6">
        <v>37.36</v>
      </c>
      <c r="D29" s="2"/>
      <c r="E29" s="53">
        <v>-0.44000000000050932</v>
      </c>
      <c r="F29" s="7">
        <v>7.999999999992724E-2</v>
      </c>
      <c r="G29" s="2">
        <v>0</v>
      </c>
      <c r="H29" s="54">
        <v>15.62960000000021</v>
      </c>
      <c r="I29" s="55">
        <f t="shared" si="1"/>
        <v>0</v>
      </c>
      <c r="J29" s="76">
        <f t="shared" si="0"/>
        <v>15.269599999999627</v>
      </c>
      <c r="L29">
        <v>15.269599999999627</v>
      </c>
    </row>
    <row r="30" spans="1:12">
      <c r="A30" s="84"/>
      <c r="B30" s="52" t="s">
        <v>31</v>
      </c>
      <c r="C30" s="6">
        <v>36.57</v>
      </c>
      <c r="D30" s="2"/>
      <c r="E30" s="53">
        <v>-0.28000000000065484</v>
      </c>
      <c r="F30" s="7">
        <v>8.7099999999991269</v>
      </c>
      <c r="G30" s="2">
        <v>0</v>
      </c>
      <c r="H30" s="54">
        <v>-3009.0423000000001</v>
      </c>
      <c r="I30" s="55">
        <f t="shared" si="1"/>
        <v>-3000.6123000000016</v>
      </c>
      <c r="J30" s="76">
        <f t="shared" si="0"/>
        <v>0</v>
      </c>
      <c r="L30">
        <v>0</v>
      </c>
    </row>
    <row r="31" spans="1:12">
      <c r="A31" s="84"/>
      <c r="B31" s="52" t="s">
        <v>32</v>
      </c>
      <c r="C31" s="6">
        <v>65.040000000000006</v>
      </c>
      <c r="D31" s="2"/>
      <c r="E31" s="53">
        <v>27.839999999996508</v>
      </c>
      <c r="F31" s="7">
        <v>83.119999999998981</v>
      </c>
      <c r="G31" s="2">
        <v>0</v>
      </c>
      <c r="H31" s="54">
        <v>-5353.2056000000002</v>
      </c>
      <c r="I31" s="55">
        <f t="shared" si="1"/>
        <v>-5242.2456000000047</v>
      </c>
      <c r="J31" s="76">
        <f t="shared" si="0"/>
        <v>0</v>
      </c>
      <c r="L31">
        <v>0</v>
      </c>
    </row>
    <row r="32" spans="1:12" ht="38.25">
      <c r="A32" s="84"/>
      <c r="B32" s="52" t="s">
        <v>33</v>
      </c>
      <c r="C32" s="6">
        <v>79.11</v>
      </c>
      <c r="D32" s="7">
        <v>2.5</v>
      </c>
      <c r="E32" s="53">
        <v>0.56000000000130967</v>
      </c>
      <c r="F32" s="7">
        <v>-38.169999999998254</v>
      </c>
      <c r="G32" s="2">
        <v>0</v>
      </c>
      <c r="H32" s="54">
        <v>161.87209999999959</v>
      </c>
      <c r="I32" s="55">
        <f t="shared" si="1"/>
        <v>0</v>
      </c>
      <c r="J32" s="76">
        <f t="shared" si="0"/>
        <v>124.26210000000265</v>
      </c>
      <c r="L32">
        <v>124.26210000000265</v>
      </c>
    </row>
    <row r="33" spans="1:12">
      <c r="A33" s="84">
        <v>8</v>
      </c>
      <c r="B33" s="52" t="s">
        <v>34</v>
      </c>
      <c r="C33" s="6">
        <v>64.510000000000005</v>
      </c>
      <c r="D33" s="2"/>
      <c r="E33" s="53">
        <v>-4.0000000000873115E-2</v>
      </c>
      <c r="F33" s="7">
        <v>-19159.47</v>
      </c>
      <c r="G33" s="2">
        <v>-1600</v>
      </c>
      <c r="H33" s="54">
        <v>-5972.8589000000002</v>
      </c>
      <c r="I33" s="55">
        <f t="shared" si="1"/>
        <v>-26732.368900000001</v>
      </c>
      <c r="J33" s="76">
        <f t="shared" si="0"/>
        <v>0</v>
      </c>
      <c r="L33">
        <v>0</v>
      </c>
    </row>
    <row r="34" spans="1:12">
      <c r="A34" s="84"/>
      <c r="B34" s="52" t="s">
        <v>35</v>
      </c>
      <c r="C34" s="6">
        <v>37.36</v>
      </c>
      <c r="D34" s="2"/>
      <c r="E34" s="53">
        <v>42.559999999999491</v>
      </c>
      <c r="F34" s="7">
        <v>4.0799999999999272</v>
      </c>
      <c r="G34" s="2">
        <v>0</v>
      </c>
      <c r="H34" s="54">
        <v>110.62960000000021</v>
      </c>
      <c r="I34" s="55">
        <f t="shared" si="1"/>
        <v>0</v>
      </c>
      <c r="J34" s="76">
        <f t="shared" si="0"/>
        <v>157.26959999999963</v>
      </c>
      <c r="L34">
        <v>157.26959999999963</v>
      </c>
    </row>
    <row r="35" spans="1:12">
      <c r="A35" s="84"/>
      <c r="B35" s="52" t="s">
        <v>17</v>
      </c>
      <c r="C35" s="6">
        <v>36.57</v>
      </c>
      <c r="D35" s="2"/>
      <c r="E35" s="53">
        <v>-11117.28</v>
      </c>
      <c r="F35" s="7">
        <v>-10861.29</v>
      </c>
      <c r="G35" s="2">
        <v>-1600</v>
      </c>
      <c r="H35" s="54">
        <v>-3009.0423000000001</v>
      </c>
      <c r="I35" s="55">
        <f t="shared" si="1"/>
        <v>-26587.612300000001</v>
      </c>
      <c r="J35" s="76">
        <f t="shared" si="0"/>
        <v>0</v>
      </c>
      <c r="L35">
        <v>0</v>
      </c>
    </row>
    <row r="36" spans="1:12">
      <c r="A36" s="84"/>
      <c r="B36" s="52" t="s">
        <v>36</v>
      </c>
      <c r="C36" s="6">
        <v>65.040000000000006</v>
      </c>
      <c r="D36" s="2"/>
      <c r="E36" s="53">
        <v>-0.16000000000349246</v>
      </c>
      <c r="F36" s="7">
        <v>3.1199999999989814</v>
      </c>
      <c r="G36" s="2">
        <v>0</v>
      </c>
      <c r="H36" s="54">
        <v>196.79439999999977</v>
      </c>
      <c r="I36" s="55">
        <f t="shared" si="1"/>
        <v>0</v>
      </c>
      <c r="J36" s="76">
        <f t="shared" si="0"/>
        <v>199.75439999999526</v>
      </c>
      <c r="L36">
        <v>199.75439999999526</v>
      </c>
    </row>
    <row r="37" spans="1:12">
      <c r="A37" s="84"/>
      <c r="B37" s="52" t="s">
        <v>37</v>
      </c>
      <c r="C37" s="6">
        <v>79.11</v>
      </c>
      <c r="D37" s="2"/>
      <c r="E37" s="53">
        <v>0.56000000000130967</v>
      </c>
      <c r="F37" s="7">
        <v>4.3300000000017462</v>
      </c>
      <c r="G37" s="2">
        <v>0</v>
      </c>
      <c r="H37" s="54">
        <v>168.84709999999995</v>
      </c>
      <c r="I37" s="55">
        <f t="shared" si="1"/>
        <v>0</v>
      </c>
      <c r="J37" s="76">
        <f t="shared" si="0"/>
        <v>173.73710000000301</v>
      </c>
      <c r="L37">
        <v>173.73710000000301</v>
      </c>
    </row>
    <row r="38" spans="1:12" ht="25.5">
      <c r="A38" s="84">
        <v>9</v>
      </c>
      <c r="B38" s="52" t="s">
        <v>38</v>
      </c>
      <c r="C38" s="6">
        <v>64.510000000000005</v>
      </c>
      <c r="D38" s="2"/>
      <c r="E38" s="53">
        <v>-4.0000000000873115E-2</v>
      </c>
      <c r="F38" s="7">
        <v>-0.47000000000116415</v>
      </c>
      <c r="G38" s="2">
        <v>0</v>
      </c>
      <c r="H38" s="54">
        <v>-5972.8589000000002</v>
      </c>
      <c r="I38" s="55">
        <f t="shared" si="1"/>
        <v>-5973.3689000000022</v>
      </c>
      <c r="J38" s="76">
        <f t="shared" si="0"/>
        <v>0</v>
      </c>
      <c r="L38">
        <v>0</v>
      </c>
    </row>
    <row r="39" spans="1:12">
      <c r="A39" s="84"/>
      <c r="B39" s="52" t="s">
        <v>39</v>
      </c>
      <c r="C39" s="6">
        <v>37.36</v>
      </c>
      <c r="D39" s="2"/>
      <c r="E39" s="53">
        <v>-0.44000000000050932</v>
      </c>
      <c r="F39" s="7">
        <v>-0.92000000000007276</v>
      </c>
      <c r="G39" s="2">
        <v>0</v>
      </c>
      <c r="H39" s="54">
        <v>-3039.3703999999998</v>
      </c>
      <c r="I39" s="55">
        <f t="shared" si="1"/>
        <v>-3040.7304000000004</v>
      </c>
      <c r="J39" s="76">
        <f t="shared" si="0"/>
        <v>0</v>
      </c>
      <c r="L39">
        <v>0</v>
      </c>
    </row>
    <row r="40" spans="1:12">
      <c r="A40" s="84"/>
      <c r="B40" s="52" t="s">
        <v>40</v>
      </c>
      <c r="C40" s="6">
        <v>36.57</v>
      </c>
      <c r="D40" s="2"/>
      <c r="E40" s="53">
        <v>-0.28000000000065484</v>
      </c>
      <c r="F40" s="7">
        <v>0.70999999999912689</v>
      </c>
      <c r="G40" s="2">
        <v>0</v>
      </c>
      <c r="H40" s="54">
        <v>-3009.0423000000001</v>
      </c>
      <c r="I40" s="55">
        <f t="shared" si="1"/>
        <v>-3008.6123000000016</v>
      </c>
      <c r="J40" s="76">
        <f t="shared" si="0"/>
        <v>0</v>
      </c>
      <c r="L40">
        <v>0</v>
      </c>
    </row>
    <row r="41" spans="1:12" ht="26.25">
      <c r="A41" s="84"/>
      <c r="B41" s="12" t="s">
        <v>41</v>
      </c>
      <c r="C41" s="6">
        <v>65.040000000000006</v>
      </c>
      <c r="D41" s="7">
        <v>2.5</v>
      </c>
      <c r="E41" s="53">
        <v>-0.16000000000349246</v>
      </c>
      <c r="F41" s="7">
        <v>0.61999999999898137</v>
      </c>
      <c r="G41" s="2">
        <v>0</v>
      </c>
      <c r="H41" s="54">
        <v>-5449.1806000000006</v>
      </c>
      <c r="I41" s="55">
        <f t="shared" si="1"/>
        <v>-5448.7206000000051</v>
      </c>
      <c r="J41" s="76">
        <f t="shared" si="0"/>
        <v>0</v>
      </c>
      <c r="L41">
        <v>0</v>
      </c>
    </row>
    <row r="42" spans="1:12">
      <c r="A42" s="84"/>
      <c r="B42" s="52" t="s">
        <v>42</v>
      </c>
      <c r="C42" s="6">
        <v>79.11</v>
      </c>
      <c r="D42" s="7">
        <v>2.5</v>
      </c>
      <c r="E42" s="53">
        <v>0.56000000000130967</v>
      </c>
      <c r="F42" s="7">
        <v>-38.169999999998254</v>
      </c>
      <c r="G42" s="2">
        <v>0</v>
      </c>
      <c r="H42" s="54">
        <v>-4738.1279000000004</v>
      </c>
      <c r="I42" s="55">
        <f t="shared" si="1"/>
        <v>-4775.7378999999974</v>
      </c>
      <c r="J42" s="76">
        <f t="shared" si="0"/>
        <v>0</v>
      </c>
      <c r="L42">
        <v>0</v>
      </c>
    </row>
    <row r="43" spans="1:12">
      <c r="A43" s="84">
        <v>10</v>
      </c>
      <c r="B43" s="52" t="s">
        <v>43</v>
      </c>
      <c r="C43" s="6">
        <v>64.510000000000005</v>
      </c>
      <c r="D43" s="2"/>
      <c r="E43" s="53">
        <v>-0.72799999999915599</v>
      </c>
      <c r="F43" s="7">
        <v>-0.62900000000081491</v>
      </c>
      <c r="G43" s="2">
        <v>-1120</v>
      </c>
      <c r="H43" s="54">
        <v>-4181.0012299999999</v>
      </c>
      <c r="I43" s="55">
        <f t="shared" si="1"/>
        <v>-5302.3582299999998</v>
      </c>
      <c r="J43" s="76">
        <f t="shared" si="0"/>
        <v>0</v>
      </c>
      <c r="L43">
        <v>0</v>
      </c>
    </row>
    <row r="44" spans="1:12">
      <c r="A44" s="84"/>
      <c r="B44" s="52" t="s">
        <v>43</v>
      </c>
      <c r="C44" s="6">
        <v>37.36</v>
      </c>
      <c r="D44" s="2"/>
      <c r="E44" s="53">
        <v>-0.20799999999962893</v>
      </c>
      <c r="F44" s="7">
        <v>-0.14399999999932334</v>
      </c>
      <c r="G44" s="2">
        <v>-1120</v>
      </c>
      <c r="H44" s="54">
        <v>-2127.5592799999999</v>
      </c>
      <c r="I44" s="55">
        <f t="shared" si="1"/>
        <v>-3247.9112799999989</v>
      </c>
      <c r="J44" s="76">
        <f t="shared" si="0"/>
        <v>0</v>
      </c>
      <c r="L44">
        <v>0</v>
      </c>
    </row>
    <row r="45" spans="1:12">
      <c r="A45" s="84"/>
      <c r="B45" s="85" t="s">
        <v>44</v>
      </c>
      <c r="C45" s="6">
        <v>36.57</v>
      </c>
      <c r="D45" s="2"/>
      <c r="E45" s="53">
        <v>1927.9040000000005</v>
      </c>
      <c r="F45" s="7">
        <v>3258.0969999999998</v>
      </c>
      <c r="G45" s="2">
        <v>480</v>
      </c>
      <c r="H45" s="54">
        <v>-556.32960999999978</v>
      </c>
      <c r="I45" s="55">
        <f t="shared" si="1"/>
        <v>0</v>
      </c>
      <c r="J45" s="76">
        <f t="shared" si="0"/>
        <v>5109.6713900000004</v>
      </c>
      <c r="L45">
        <v>5109.6713900000004</v>
      </c>
    </row>
    <row r="46" spans="1:12">
      <c r="A46" s="84"/>
      <c r="B46" s="85"/>
      <c r="C46" s="6">
        <v>65.040000000000006</v>
      </c>
      <c r="D46" s="2"/>
      <c r="E46" s="53">
        <v>7339.4879999999976</v>
      </c>
      <c r="F46" s="7">
        <v>5794.1839999999993</v>
      </c>
      <c r="G46" s="2">
        <v>480</v>
      </c>
      <c r="H46" s="54">
        <v>-480.24391999999989</v>
      </c>
      <c r="I46" s="55">
        <f t="shared" si="1"/>
        <v>0</v>
      </c>
      <c r="J46" s="76">
        <f t="shared" si="0"/>
        <v>13133.428079999998</v>
      </c>
      <c r="L46">
        <v>13133.428079999998</v>
      </c>
    </row>
    <row r="47" spans="1:12" ht="25.5">
      <c r="A47" s="84"/>
      <c r="B47" s="52" t="s">
        <v>45</v>
      </c>
      <c r="C47" s="6">
        <v>79.11</v>
      </c>
      <c r="D47" s="2"/>
      <c r="E47" s="53">
        <v>7214.3920000000035</v>
      </c>
      <c r="F47" s="7">
        <v>7048.0310000000027</v>
      </c>
      <c r="G47" s="2">
        <v>480</v>
      </c>
      <c r="H47" s="54">
        <v>-3249.5070299999998</v>
      </c>
      <c r="I47" s="55">
        <f t="shared" si="1"/>
        <v>0</v>
      </c>
      <c r="J47" s="76">
        <f t="shared" si="0"/>
        <v>11492.915970000005</v>
      </c>
      <c r="L47">
        <v>11492.915970000005</v>
      </c>
    </row>
    <row r="48" spans="1:12">
      <c r="A48" s="57"/>
      <c r="B48" s="58"/>
      <c r="C48" s="58"/>
      <c r="D48" s="58">
        <f>SUM(D3:D47)</f>
        <v>20</v>
      </c>
      <c r="E48" s="58"/>
      <c r="F48" s="58"/>
      <c r="G48" s="5"/>
      <c r="H48" s="58"/>
      <c r="I48" s="55"/>
      <c r="J48" s="76"/>
    </row>
    <row r="49" spans="1:10">
      <c r="A49" s="86">
        <v>0</v>
      </c>
      <c r="B49" s="2"/>
      <c r="C49" s="2" t="s">
        <v>46</v>
      </c>
      <c r="D49" s="2"/>
      <c r="E49" s="2"/>
      <c r="F49" s="2"/>
      <c r="G49" s="2"/>
      <c r="H49" s="2"/>
      <c r="I49" s="55">
        <f t="shared" si="1"/>
        <v>0</v>
      </c>
      <c r="J49" s="76">
        <f t="shared" si="0"/>
        <v>0</v>
      </c>
    </row>
    <row r="50" spans="1:10" ht="26.25">
      <c r="A50" s="86"/>
      <c r="B50" s="59" t="s">
        <v>47</v>
      </c>
      <c r="C50" s="7">
        <v>39.99</v>
      </c>
      <c r="D50" s="2"/>
      <c r="E50" s="7">
        <v>-0.96000000000094587</v>
      </c>
      <c r="F50" s="7">
        <v>0.59999999999854481</v>
      </c>
      <c r="G50" s="2">
        <v>0</v>
      </c>
      <c r="H50" s="2">
        <v>0</v>
      </c>
      <c r="I50" s="55">
        <f t="shared" si="1"/>
        <v>-0.36000000000240107</v>
      </c>
      <c r="J50" s="76">
        <f t="shared" si="0"/>
        <v>0</v>
      </c>
    </row>
    <row r="51" spans="1:10">
      <c r="A51" s="86"/>
      <c r="B51" s="2" t="s">
        <v>48</v>
      </c>
      <c r="C51" s="7">
        <v>41.02</v>
      </c>
      <c r="D51" s="2"/>
      <c r="E51" s="7">
        <v>-12470.080000000002</v>
      </c>
      <c r="F51" s="7">
        <v>-12182.94</v>
      </c>
      <c r="G51" s="2">
        <v>0</v>
      </c>
      <c r="H51" s="2">
        <v>0</v>
      </c>
      <c r="I51" s="55">
        <f t="shared" si="1"/>
        <v>-24653.020000000004</v>
      </c>
      <c r="J51" s="76">
        <f t="shared" si="0"/>
        <v>0</v>
      </c>
    </row>
    <row r="52" spans="1:10">
      <c r="A52" s="86"/>
      <c r="B52" s="2"/>
      <c r="C52" s="7">
        <f>SUM(C50:C51)</f>
        <v>81.010000000000005</v>
      </c>
      <c r="D52" s="2"/>
      <c r="E52" s="2"/>
      <c r="F52" s="7"/>
      <c r="G52" s="7"/>
      <c r="H52" s="2"/>
      <c r="I52" s="55"/>
      <c r="J52" s="76">
        <f t="shared" si="0"/>
        <v>0</v>
      </c>
    </row>
    <row r="53" spans="1:10">
      <c r="A53" s="57"/>
      <c r="B53" s="57"/>
      <c r="C53" s="57"/>
      <c r="D53" s="57"/>
      <c r="E53" s="57"/>
      <c r="F53" s="57">
        <v>-101306.98100000026</v>
      </c>
      <c r="G53" s="57"/>
      <c r="H53" s="57"/>
      <c r="I53" s="60">
        <f>SUM(I3:I52)</f>
        <v>-328003.06261000002</v>
      </c>
      <c r="J53" s="78">
        <f>SUM(J3:J52)</f>
        <v>32501.209339999976</v>
      </c>
    </row>
  </sheetData>
  <mergeCells count="11">
    <mergeCell ref="A28:A32"/>
    <mergeCell ref="A3:A7"/>
    <mergeCell ref="A8:A12"/>
    <mergeCell ref="A13:A17"/>
    <mergeCell ref="A18:A22"/>
    <mergeCell ref="A23:A27"/>
    <mergeCell ref="A33:A37"/>
    <mergeCell ref="A38:A42"/>
    <mergeCell ref="A43:A47"/>
    <mergeCell ref="B45:B46"/>
    <mergeCell ref="A49:A5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0"/>
  <sheetViews>
    <sheetView topLeftCell="A19" workbookViewId="0">
      <selection activeCell="M3" sqref="M3:M38"/>
    </sheetView>
  </sheetViews>
  <sheetFormatPr defaultRowHeight="15"/>
  <cols>
    <col min="2" max="2" width="7" bestFit="1" customWidth="1"/>
    <col min="3" max="3" width="38.42578125" customWidth="1"/>
    <col min="10" max="10" width="12.7109375" bestFit="1" customWidth="1"/>
    <col min="11" max="11" width="10.7109375" customWidth="1"/>
  </cols>
  <sheetData>
    <row r="2" spans="1:13" ht="39">
      <c r="A2" s="2" t="s">
        <v>50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94</v>
      </c>
      <c r="G2" s="2" t="s">
        <v>95</v>
      </c>
      <c r="H2" s="2" t="s">
        <v>96</v>
      </c>
      <c r="I2" s="2" t="s">
        <v>49</v>
      </c>
      <c r="J2" s="2" t="s">
        <v>250</v>
      </c>
      <c r="K2" s="2" t="s">
        <v>249</v>
      </c>
      <c r="L2" s="13"/>
    </row>
    <row r="3" spans="1:13">
      <c r="A3" s="89">
        <v>2</v>
      </c>
      <c r="B3" s="90">
        <v>2</v>
      </c>
      <c r="C3" s="52" t="s">
        <v>51</v>
      </c>
      <c r="D3" s="6">
        <v>73.83</v>
      </c>
      <c r="E3" s="53"/>
      <c r="F3" s="53">
        <v>-22444.32</v>
      </c>
      <c r="G3" s="53">
        <v>-21927.51</v>
      </c>
      <c r="H3" s="53">
        <v>-1600</v>
      </c>
      <c r="I3" s="54">
        <v>-6735.2617</v>
      </c>
      <c r="J3" s="54">
        <f>IF(SUM(F3:I3)&gt;0,0,SUM(F3:I3))</f>
        <v>-52707.091700000004</v>
      </c>
      <c r="K3" s="4">
        <f>IF(SUM(F3:I3)&gt;0,SUM(F3:I3),0)</f>
        <v>0</v>
      </c>
      <c r="L3" s="13"/>
      <c r="M3" s="78">
        <v>0</v>
      </c>
    </row>
    <row r="4" spans="1:13">
      <c r="A4" s="89"/>
      <c r="B4" s="90"/>
      <c r="C4" s="52" t="s">
        <v>52</v>
      </c>
      <c r="D4" s="6">
        <v>58.4</v>
      </c>
      <c r="E4" s="53"/>
      <c r="F4" s="53">
        <v>20.400000000001455</v>
      </c>
      <c r="G4" s="53">
        <v>-0.7999999999992724</v>
      </c>
      <c r="H4" s="53">
        <v>0</v>
      </c>
      <c r="I4" s="54">
        <v>487.21600000000035</v>
      </c>
      <c r="J4" s="54">
        <f t="shared" ref="J4:J38" si="0">IF(SUM(F4:I4)&gt;0,0,SUM(F4:I4))</f>
        <v>0</v>
      </c>
      <c r="K4" s="4">
        <f t="shared" ref="K4:M46" si="1">IF(SUM(F4:I4)&gt;0,SUM(F4:I4),0)</f>
        <v>506.81600000000253</v>
      </c>
      <c r="L4" s="13"/>
      <c r="M4" s="78">
        <v>506.81600000000253</v>
      </c>
    </row>
    <row r="5" spans="1:13">
      <c r="A5" s="89"/>
      <c r="B5" s="90"/>
      <c r="C5" s="52" t="s">
        <v>53</v>
      </c>
      <c r="D5" s="6">
        <v>58.4</v>
      </c>
      <c r="E5" s="53">
        <v>2.5</v>
      </c>
      <c r="F5" s="53">
        <v>-0.59999999999854481</v>
      </c>
      <c r="G5" s="53">
        <v>55.200000000000728</v>
      </c>
      <c r="H5" s="53">
        <v>0</v>
      </c>
      <c r="I5" s="54">
        <v>-4633.759</v>
      </c>
      <c r="J5" s="54">
        <f t="shared" si="0"/>
        <v>-4579.1589999999978</v>
      </c>
      <c r="K5" s="4">
        <f t="shared" si="1"/>
        <v>0</v>
      </c>
      <c r="L5" s="13"/>
      <c r="M5" s="78">
        <v>0</v>
      </c>
    </row>
    <row r="6" spans="1:13">
      <c r="A6" s="89"/>
      <c r="B6" s="90"/>
      <c r="C6" s="52" t="s">
        <v>54</v>
      </c>
      <c r="D6" s="6">
        <v>73.83</v>
      </c>
      <c r="E6" s="53"/>
      <c r="F6" s="53">
        <v>0.68000000000029104</v>
      </c>
      <c r="G6" s="53">
        <v>0.49000000000160071</v>
      </c>
      <c r="H6" s="53">
        <v>0</v>
      </c>
      <c r="I6" s="54">
        <v>-6735.2617</v>
      </c>
      <c r="J6" s="54">
        <f t="shared" si="0"/>
        <v>-6734.0916999999981</v>
      </c>
      <c r="K6" s="4">
        <f t="shared" si="1"/>
        <v>0</v>
      </c>
      <c r="L6" s="13"/>
      <c r="M6" s="78">
        <v>0</v>
      </c>
    </row>
    <row r="7" spans="1:13">
      <c r="A7" s="89"/>
      <c r="B7" s="90">
        <v>3</v>
      </c>
      <c r="C7" s="52" t="s">
        <v>55</v>
      </c>
      <c r="D7" s="6">
        <v>73.83</v>
      </c>
      <c r="E7" s="53"/>
      <c r="F7" s="53">
        <v>0.68000000000029104</v>
      </c>
      <c r="G7" s="53">
        <v>2.4900000000016007</v>
      </c>
      <c r="H7" s="53">
        <v>0</v>
      </c>
      <c r="I7" s="54">
        <v>-6735.2617</v>
      </c>
      <c r="J7" s="54">
        <f t="shared" si="0"/>
        <v>-6732.0916999999981</v>
      </c>
      <c r="K7" s="4">
        <f t="shared" si="1"/>
        <v>0</v>
      </c>
      <c r="L7" s="13"/>
      <c r="M7" s="78">
        <v>0</v>
      </c>
    </row>
    <row r="8" spans="1:13">
      <c r="A8" s="89"/>
      <c r="B8" s="90"/>
      <c r="C8" s="52" t="s">
        <v>56</v>
      </c>
      <c r="D8" s="6">
        <v>58.4</v>
      </c>
      <c r="E8" s="53"/>
      <c r="F8" s="53">
        <v>-17753.599999999999</v>
      </c>
      <c r="G8" s="53">
        <v>-17344.8</v>
      </c>
      <c r="H8" s="53">
        <v>-1600</v>
      </c>
      <c r="I8" s="54">
        <v>-4537.7839999999997</v>
      </c>
      <c r="J8" s="54">
        <f t="shared" si="0"/>
        <v>-41236.183999999994</v>
      </c>
      <c r="K8" s="4">
        <f t="shared" si="1"/>
        <v>0</v>
      </c>
      <c r="L8" s="13"/>
      <c r="M8" s="78">
        <v>0</v>
      </c>
    </row>
    <row r="9" spans="1:13">
      <c r="A9" s="89"/>
      <c r="B9" s="90"/>
      <c r="C9" s="52" t="s">
        <v>57</v>
      </c>
      <c r="D9" s="6">
        <v>58.4</v>
      </c>
      <c r="E9" s="53"/>
      <c r="F9" s="53">
        <v>1.4000000000014552</v>
      </c>
      <c r="G9" s="53">
        <v>0.2000000000007276</v>
      </c>
      <c r="H9" s="53">
        <v>0</v>
      </c>
      <c r="I9" s="54">
        <v>106.21600000000035</v>
      </c>
      <c r="J9" s="54">
        <f t="shared" si="0"/>
        <v>0</v>
      </c>
      <c r="K9" s="4">
        <f t="shared" si="1"/>
        <v>107.81600000000253</v>
      </c>
      <c r="L9" s="13"/>
      <c r="M9" s="78">
        <v>107.81600000000253</v>
      </c>
    </row>
    <row r="10" spans="1:13">
      <c r="A10" s="89"/>
      <c r="B10" s="90"/>
      <c r="C10" s="52" t="s">
        <v>58</v>
      </c>
      <c r="D10" s="6">
        <v>73.83</v>
      </c>
      <c r="E10" s="53">
        <v>2.5</v>
      </c>
      <c r="F10" s="53">
        <v>225.68000000000029</v>
      </c>
      <c r="G10" s="53">
        <v>-226</v>
      </c>
      <c r="H10" s="53">
        <v>0</v>
      </c>
      <c r="I10" s="54">
        <v>-6831.2366999999995</v>
      </c>
      <c r="J10" s="54">
        <f t="shared" si="0"/>
        <v>-6831.5566999999992</v>
      </c>
      <c r="K10" s="4">
        <f t="shared" si="1"/>
        <v>0</v>
      </c>
      <c r="L10" s="13"/>
      <c r="M10" s="78">
        <v>0</v>
      </c>
    </row>
    <row r="11" spans="1:13">
      <c r="A11" s="89"/>
      <c r="B11" s="90">
        <v>4</v>
      </c>
      <c r="C11" s="52" t="s">
        <v>59</v>
      </c>
      <c r="D11" s="6">
        <v>73.83</v>
      </c>
      <c r="E11" s="53"/>
      <c r="F11" s="53">
        <v>-0.31999999999970896</v>
      </c>
      <c r="G11" s="53">
        <v>2.4900000000016007</v>
      </c>
      <c r="H11" s="53">
        <v>0</v>
      </c>
      <c r="I11" s="54">
        <v>34.738299999999981</v>
      </c>
      <c r="J11" s="54">
        <f t="shared" si="0"/>
        <v>0</v>
      </c>
      <c r="K11" s="4">
        <f t="shared" si="1"/>
        <v>36.908300000001873</v>
      </c>
      <c r="L11" s="13"/>
      <c r="M11" s="78">
        <v>36.908300000001873</v>
      </c>
    </row>
    <row r="12" spans="1:13">
      <c r="A12" s="89"/>
      <c r="B12" s="90"/>
      <c r="C12" s="52" t="s">
        <v>60</v>
      </c>
      <c r="D12" s="6">
        <v>58.4</v>
      </c>
      <c r="E12" s="53"/>
      <c r="F12" s="53">
        <v>-0.59999999999854481</v>
      </c>
      <c r="G12" s="53">
        <v>0.2000000000007276</v>
      </c>
      <c r="H12" s="53">
        <v>0</v>
      </c>
      <c r="I12" s="54">
        <v>-4537.7839999999997</v>
      </c>
      <c r="J12" s="54">
        <f t="shared" si="0"/>
        <v>-4538.1839999999975</v>
      </c>
      <c r="K12" s="4">
        <f t="shared" si="1"/>
        <v>0</v>
      </c>
      <c r="L12" s="13"/>
      <c r="M12" s="78">
        <v>0</v>
      </c>
    </row>
    <row r="13" spans="1:13" ht="18" customHeight="1">
      <c r="A13" s="89"/>
      <c r="B13" s="90"/>
      <c r="C13" s="52" t="s">
        <v>61</v>
      </c>
      <c r="D13" s="6">
        <v>58.27</v>
      </c>
      <c r="E13" s="53">
        <v>2.5</v>
      </c>
      <c r="F13" s="53">
        <v>-99.080000000001746</v>
      </c>
      <c r="G13" s="53">
        <v>-0.69000000000232831</v>
      </c>
      <c r="H13" s="53">
        <v>0</v>
      </c>
      <c r="I13" s="54">
        <v>51.231700000000274</v>
      </c>
      <c r="J13" s="54">
        <f t="shared" si="0"/>
        <v>-48.538300000003801</v>
      </c>
      <c r="K13" s="4">
        <f t="shared" si="1"/>
        <v>0</v>
      </c>
      <c r="L13" s="13"/>
      <c r="M13" s="78">
        <v>0</v>
      </c>
    </row>
    <row r="14" spans="1:13">
      <c r="A14" s="89"/>
      <c r="B14" s="90"/>
      <c r="C14" s="12" t="s">
        <v>62</v>
      </c>
      <c r="D14" s="6">
        <v>73.83</v>
      </c>
      <c r="E14" s="53"/>
      <c r="F14" s="53">
        <v>5.680000000000291</v>
      </c>
      <c r="G14" s="53">
        <v>-2.5099999999983993</v>
      </c>
      <c r="H14" s="53">
        <v>0</v>
      </c>
      <c r="I14" s="54">
        <v>-6735.2617</v>
      </c>
      <c r="J14" s="54">
        <f t="shared" si="0"/>
        <v>-6732.0916999999981</v>
      </c>
      <c r="K14" s="4">
        <f t="shared" si="1"/>
        <v>0</v>
      </c>
      <c r="L14" s="13"/>
      <c r="M14" s="78">
        <v>0</v>
      </c>
    </row>
    <row r="15" spans="1:13">
      <c r="A15" s="89"/>
      <c r="B15" s="90">
        <v>5</v>
      </c>
      <c r="C15" s="52" t="s">
        <v>63</v>
      </c>
      <c r="D15" s="6">
        <v>73.83</v>
      </c>
      <c r="E15" s="53"/>
      <c r="F15" s="53">
        <v>-0.31999999999970896</v>
      </c>
      <c r="G15" s="53">
        <v>-0.50999999999839929</v>
      </c>
      <c r="H15" s="53">
        <v>0</v>
      </c>
      <c r="I15" s="54">
        <v>34.738299999999981</v>
      </c>
      <c r="J15" s="54">
        <f t="shared" si="0"/>
        <v>0</v>
      </c>
      <c r="K15" s="4">
        <f t="shared" si="1"/>
        <v>33.908300000001873</v>
      </c>
      <c r="L15" s="13"/>
      <c r="M15" s="78">
        <v>33.908300000001873</v>
      </c>
    </row>
    <row r="16" spans="1:13">
      <c r="A16" s="89"/>
      <c r="B16" s="90"/>
      <c r="C16" s="52" t="s">
        <v>64</v>
      </c>
      <c r="D16" s="6">
        <v>60.29</v>
      </c>
      <c r="E16" s="53"/>
      <c r="F16" s="53">
        <v>-0.15999999999985448</v>
      </c>
      <c r="G16" s="53">
        <v>-0.13000000000101863</v>
      </c>
      <c r="H16" s="53">
        <v>0</v>
      </c>
      <c r="I16" s="54">
        <v>-4610.3410999999996</v>
      </c>
      <c r="J16" s="54">
        <f t="shared" si="0"/>
        <v>-4610.6311000000005</v>
      </c>
      <c r="K16" s="4">
        <f t="shared" si="1"/>
        <v>0</v>
      </c>
      <c r="L16" s="13"/>
      <c r="M16" s="78">
        <v>0</v>
      </c>
    </row>
    <row r="17" spans="1:13">
      <c r="A17" s="89"/>
      <c r="B17" s="90"/>
      <c r="C17" s="52" t="s">
        <v>65</v>
      </c>
      <c r="D17" s="6">
        <v>60.62</v>
      </c>
      <c r="E17" s="53"/>
      <c r="F17" s="53">
        <v>-100.47999999999956</v>
      </c>
      <c r="G17" s="53">
        <v>0</v>
      </c>
      <c r="H17" s="53">
        <v>0</v>
      </c>
      <c r="I17" s="54">
        <v>-4623.0097999999998</v>
      </c>
      <c r="J17" s="54">
        <f t="shared" si="0"/>
        <v>-4723.4897999999994</v>
      </c>
      <c r="K17" s="4">
        <f t="shared" si="1"/>
        <v>0</v>
      </c>
      <c r="L17" s="13"/>
      <c r="M17" s="78">
        <v>0</v>
      </c>
    </row>
    <row r="18" spans="1:13">
      <c r="A18" s="89"/>
      <c r="B18" s="90"/>
      <c r="C18" s="52" t="s">
        <v>66</v>
      </c>
      <c r="D18" s="6">
        <v>76.430000000000007</v>
      </c>
      <c r="E18" s="53">
        <v>2.5</v>
      </c>
      <c r="F18" s="53">
        <v>-23994.720000000001</v>
      </c>
      <c r="G18" s="53">
        <v>-23442.210000000003</v>
      </c>
      <c r="H18" s="53">
        <v>-1600</v>
      </c>
      <c r="I18" s="54">
        <v>-6931.0506999999998</v>
      </c>
      <c r="J18" s="54">
        <f t="shared" si="0"/>
        <v>-55967.980700000007</v>
      </c>
      <c r="K18" s="4">
        <f t="shared" si="1"/>
        <v>0</v>
      </c>
      <c r="L18" s="13"/>
      <c r="M18" s="78">
        <v>0</v>
      </c>
    </row>
    <row r="19" spans="1:13">
      <c r="A19" s="89"/>
      <c r="B19" s="90">
        <v>6</v>
      </c>
      <c r="C19" s="52" t="s">
        <v>67</v>
      </c>
      <c r="D19" s="6">
        <v>73.83</v>
      </c>
      <c r="E19" s="53"/>
      <c r="F19" s="53">
        <v>55.680000000000291</v>
      </c>
      <c r="G19" s="53">
        <v>-4332.5099999999984</v>
      </c>
      <c r="H19" s="53">
        <v>-1600</v>
      </c>
      <c r="I19" s="54">
        <v>-6735.2617</v>
      </c>
      <c r="J19" s="54">
        <f t="shared" si="0"/>
        <v>-12612.091699999997</v>
      </c>
      <c r="K19" s="4">
        <f t="shared" si="1"/>
        <v>0</v>
      </c>
      <c r="L19" s="13"/>
      <c r="M19" s="78">
        <v>0</v>
      </c>
    </row>
    <row r="20" spans="1:13">
      <c r="A20" s="89"/>
      <c r="B20" s="90"/>
      <c r="C20" s="52" t="s">
        <v>68</v>
      </c>
      <c r="D20" s="6">
        <v>58.4</v>
      </c>
      <c r="E20" s="53"/>
      <c r="F20" s="53">
        <v>1.4000000000014552</v>
      </c>
      <c r="G20" s="53">
        <v>-0.7999999999992724</v>
      </c>
      <c r="H20" s="53">
        <v>0</v>
      </c>
      <c r="I20" s="54">
        <v>24.216000000000349</v>
      </c>
      <c r="J20" s="54">
        <f t="shared" si="0"/>
        <v>0</v>
      </c>
      <c r="K20" s="4">
        <f t="shared" si="1"/>
        <v>24.816000000002532</v>
      </c>
      <c r="L20" s="13"/>
      <c r="M20" s="78">
        <v>24.816000000002532</v>
      </c>
    </row>
    <row r="21" spans="1:13">
      <c r="A21" s="89"/>
      <c r="B21" s="90"/>
      <c r="C21" s="52" t="s">
        <v>69</v>
      </c>
      <c r="D21" s="6">
        <v>58.4</v>
      </c>
      <c r="E21" s="53"/>
      <c r="F21" s="53">
        <v>0.40000000000145519</v>
      </c>
      <c r="G21" s="53">
        <v>0.2000000000007276</v>
      </c>
      <c r="H21" s="53">
        <v>0</v>
      </c>
      <c r="I21" s="54">
        <v>25.216000000000349</v>
      </c>
      <c r="J21" s="54">
        <f t="shared" si="0"/>
        <v>0</v>
      </c>
      <c r="K21" s="4">
        <f t="shared" si="1"/>
        <v>25.816000000002532</v>
      </c>
      <c r="L21" s="13"/>
      <c r="M21" s="78">
        <v>25.816000000002532</v>
      </c>
    </row>
    <row r="22" spans="1:13">
      <c r="A22" s="89"/>
      <c r="B22" s="90"/>
      <c r="C22" s="52" t="s">
        <v>70</v>
      </c>
      <c r="D22" s="6">
        <v>73.83</v>
      </c>
      <c r="E22" s="53">
        <v>2.5</v>
      </c>
      <c r="F22" s="53">
        <v>0.68000000000029104</v>
      </c>
      <c r="G22" s="53">
        <v>-9.9999999983992893E-3</v>
      </c>
      <c r="H22" s="53">
        <v>0</v>
      </c>
      <c r="I22" s="54">
        <v>668.76330000000053</v>
      </c>
      <c r="J22" s="54">
        <f t="shared" si="0"/>
        <v>0</v>
      </c>
      <c r="K22" s="4">
        <f t="shared" si="1"/>
        <v>669.43330000000242</v>
      </c>
      <c r="L22" s="13"/>
      <c r="M22" s="78">
        <v>669.43330000000242</v>
      </c>
    </row>
    <row r="23" spans="1:13">
      <c r="A23" s="89"/>
      <c r="B23" s="90">
        <v>7</v>
      </c>
      <c r="C23" s="52" t="s">
        <v>71</v>
      </c>
      <c r="D23" s="6">
        <v>73.83</v>
      </c>
      <c r="E23" s="53"/>
      <c r="F23" s="53">
        <v>25.680000000000291</v>
      </c>
      <c r="G23" s="53">
        <v>-0.50999999999839929</v>
      </c>
      <c r="H23" s="53">
        <v>0</v>
      </c>
      <c r="I23" s="54">
        <v>-3051.2617</v>
      </c>
      <c r="J23" s="54">
        <f t="shared" si="0"/>
        <v>-3026.0916999999981</v>
      </c>
      <c r="K23" s="4">
        <f t="shared" si="1"/>
        <v>0</v>
      </c>
      <c r="L23" s="13"/>
      <c r="M23" s="78">
        <v>0</v>
      </c>
    </row>
    <row r="24" spans="1:13">
      <c r="A24" s="89"/>
      <c r="B24" s="90"/>
      <c r="C24" s="52" t="s">
        <v>72</v>
      </c>
      <c r="D24" s="6">
        <v>58.4</v>
      </c>
      <c r="E24" s="53">
        <v>2.5</v>
      </c>
      <c r="F24" s="53">
        <v>-727.59999999999854</v>
      </c>
      <c r="G24" s="53">
        <v>-0.2999999999992724</v>
      </c>
      <c r="H24" s="53">
        <v>0</v>
      </c>
      <c r="I24" s="54">
        <v>503.24099999999999</v>
      </c>
      <c r="J24" s="54">
        <f t="shared" si="0"/>
        <v>-224.65899999999783</v>
      </c>
      <c r="K24" s="4">
        <f t="shared" si="1"/>
        <v>0</v>
      </c>
      <c r="L24" s="13"/>
      <c r="M24" s="78">
        <v>0</v>
      </c>
    </row>
    <row r="25" spans="1:13">
      <c r="A25" s="89"/>
      <c r="B25" s="90"/>
      <c r="C25" s="52" t="s">
        <v>73</v>
      </c>
      <c r="D25" s="6">
        <v>58.4</v>
      </c>
      <c r="E25" s="53"/>
      <c r="F25" s="53">
        <v>-198.6</v>
      </c>
      <c r="G25" s="53">
        <v>5.2</v>
      </c>
      <c r="H25" s="53">
        <v>0</v>
      </c>
      <c r="I25" s="54">
        <v>-2403.7839999999997</v>
      </c>
      <c r="J25" s="54">
        <f t="shared" si="0"/>
        <v>-2597.1839999999997</v>
      </c>
      <c r="K25" s="4">
        <f t="shared" si="1"/>
        <v>0</v>
      </c>
      <c r="L25" s="13"/>
      <c r="M25" s="78">
        <v>0</v>
      </c>
    </row>
    <row r="26" spans="1:13">
      <c r="A26" s="89"/>
      <c r="B26" s="90"/>
      <c r="C26" s="52" t="s">
        <v>74</v>
      </c>
      <c r="D26" s="6">
        <v>73.83</v>
      </c>
      <c r="E26" s="53"/>
      <c r="F26" s="53">
        <v>15.680000000000291</v>
      </c>
      <c r="G26" s="53">
        <v>0.49000000000160071</v>
      </c>
      <c r="H26" s="53">
        <v>0</v>
      </c>
      <c r="I26" s="54">
        <v>-6735.2617</v>
      </c>
      <c r="J26" s="54">
        <f t="shared" si="0"/>
        <v>-6719.0916999999981</v>
      </c>
      <c r="K26" s="4">
        <f t="shared" si="1"/>
        <v>0</v>
      </c>
      <c r="L26" s="13"/>
      <c r="M26" s="78">
        <v>0</v>
      </c>
    </row>
    <row r="27" spans="1:13">
      <c r="A27" s="89"/>
      <c r="B27" s="90">
        <v>8</v>
      </c>
      <c r="C27" s="52" t="s">
        <v>75</v>
      </c>
      <c r="D27" s="6">
        <v>73.83</v>
      </c>
      <c r="E27" s="53"/>
      <c r="F27" s="53">
        <v>-22444.32</v>
      </c>
      <c r="G27" s="53">
        <v>-21927.51</v>
      </c>
      <c r="H27" s="53">
        <v>-1600</v>
      </c>
      <c r="I27" s="54">
        <v>-6735.2617</v>
      </c>
      <c r="J27" s="54">
        <f t="shared" si="0"/>
        <v>-52707.091700000004</v>
      </c>
      <c r="K27" s="4">
        <f t="shared" si="1"/>
        <v>0</v>
      </c>
      <c r="L27" s="13"/>
      <c r="M27" s="78">
        <v>0</v>
      </c>
    </row>
    <row r="28" spans="1:13">
      <c r="A28" s="89"/>
      <c r="B28" s="90"/>
      <c r="C28" s="52" t="s">
        <v>76</v>
      </c>
      <c r="D28" s="6">
        <v>58.4</v>
      </c>
      <c r="E28" s="53"/>
      <c r="F28" s="53">
        <v>760.40000000000146</v>
      </c>
      <c r="G28" s="53">
        <v>151.20000000000073</v>
      </c>
      <c r="H28" s="53">
        <v>0</v>
      </c>
      <c r="I28" s="54">
        <v>-4633.759</v>
      </c>
      <c r="J28" s="54">
        <f t="shared" si="0"/>
        <v>-3722.1589999999978</v>
      </c>
      <c r="K28" s="4">
        <f t="shared" si="1"/>
        <v>0</v>
      </c>
      <c r="L28" s="13"/>
      <c r="M28" s="78">
        <v>0</v>
      </c>
    </row>
    <row r="29" spans="1:13">
      <c r="A29" s="89"/>
      <c r="B29" s="90"/>
      <c r="C29" s="52" t="s">
        <v>77</v>
      </c>
      <c r="D29" s="6">
        <v>58.4</v>
      </c>
      <c r="E29" s="53"/>
      <c r="F29" s="53">
        <v>-43.599999999998545</v>
      </c>
      <c r="G29" s="53">
        <v>3.2000000000007276</v>
      </c>
      <c r="H29" s="53">
        <v>0</v>
      </c>
      <c r="I29" s="54">
        <v>487.21600000000035</v>
      </c>
      <c r="J29" s="54">
        <f t="shared" si="0"/>
        <v>0</v>
      </c>
      <c r="K29" s="4">
        <f t="shared" si="1"/>
        <v>446.81600000000253</v>
      </c>
      <c r="L29" s="13"/>
      <c r="M29" s="78">
        <v>446.81600000000253</v>
      </c>
    </row>
    <row r="30" spans="1:13">
      <c r="A30" s="89"/>
      <c r="B30" s="90"/>
      <c r="C30" s="52" t="s">
        <v>78</v>
      </c>
      <c r="D30" s="6">
        <v>73.83</v>
      </c>
      <c r="E30" s="53"/>
      <c r="F30" s="53">
        <v>5.680000000000291</v>
      </c>
      <c r="G30" s="53">
        <v>-0.50999999999839929</v>
      </c>
      <c r="H30" s="53">
        <v>0</v>
      </c>
      <c r="I30" s="54">
        <v>-6735.2617</v>
      </c>
      <c r="J30" s="54">
        <f t="shared" si="0"/>
        <v>-6730.0916999999981</v>
      </c>
      <c r="K30" s="4">
        <f t="shared" si="1"/>
        <v>0</v>
      </c>
      <c r="L30" s="13"/>
      <c r="M30" s="78">
        <v>0</v>
      </c>
    </row>
    <row r="31" spans="1:13">
      <c r="A31" s="89"/>
      <c r="B31" s="90">
        <v>9</v>
      </c>
      <c r="C31" s="52" t="s">
        <v>79</v>
      </c>
      <c r="D31" s="6">
        <v>73.83</v>
      </c>
      <c r="E31" s="53"/>
      <c r="F31" s="53">
        <v>0.68000000000029104</v>
      </c>
      <c r="G31" s="53">
        <v>2.4900000000016007</v>
      </c>
      <c r="H31" s="53">
        <v>0</v>
      </c>
      <c r="I31" s="54">
        <v>34.738299999999981</v>
      </c>
      <c r="J31" s="54">
        <f t="shared" si="0"/>
        <v>0</v>
      </c>
      <c r="K31" s="4">
        <f t="shared" si="1"/>
        <v>37.908300000001873</v>
      </c>
      <c r="L31" s="13"/>
      <c r="M31" s="78">
        <v>37.908300000001873</v>
      </c>
    </row>
    <row r="32" spans="1:13">
      <c r="A32" s="89"/>
      <c r="B32" s="90"/>
      <c r="C32" s="52" t="s">
        <v>80</v>
      </c>
      <c r="D32" s="6">
        <v>58.4</v>
      </c>
      <c r="E32" s="53"/>
      <c r="F32" s="53">
        <v>-121.59999999999854</v>
      </c>
      <c r="G32" s="53">
        <v>-0.7999999999992724</v>
      </c>
      <c r="H32" s="53">
        <v>0</v>
      </c>
      <c r="I32" s="54">
        <v>487.21600000000035</v>
      </c>
      <c r="J32" s="54">
        <f t="shared" si="0"/>
        <v>0</v>
      </c>
      <c r="K32" s="4">
        <f t="shared" si="1"/>
        <v>364.81600000000253</v>
      </c>
      <c r="L32" s="13"/>
      <c r="M32" s="78">
        <v>364.81600000000253</v>
      </c>
    </row>
    <row r="33" spans="1:13">
      <c r="A33" s="89"/>
      <c r="B33" s="90"/>
      <c r="C33" s="52" t="s">
        <v>81</v>
      </c>
      <c r="D33" s="6">
        <v>58.4</v>
      </c>
      <c r="E33" s="53"/>
      <c r="F33" s="53">
        <v>0.40000000000145519</v>
      </c>
      <c r="G33" s="53">
        <v>0.2000000000007276</v>
      </c>
      <c r="H33" s="53">
        <v>0</v>
      </c>
      <c r="I33" s="54">
        <v>486.21600000000035</v>
      </c>
      <c r="J33" s="54">
        <f t="shared" si="0"/>
        <v>0</v>
      </c>
      <c r="K33" s="4">
        <f t="shared" si="1"/>
        <v>486.81600000000253</v>
      </c>
      <c r="L33" s="13"/>
      <c r="M33" s="78">
        <v>486.81600000000253</v>
      </c>
    </row>
    <row r="34" spans="1:13">
      <c r="A34" s="89"/>
      <c r="B34" s="90"/>
      <c r="C34" s="52" t="s">
        <v>82</v>
      </c>
      <c r="D34" s="6">
        <v>73.83</v>
      </c>
      <c r="E34" s="53"/>
      <c r="F34" s="53">
        <v>-0.31999999999970896</v>
      </c>
      <c r="G34" s="53">
        <v>2.4900000000016007</v>
      </c>
      <c r="H34" s="53">
        <v>0</v>
      </c>
      <c r="I34" s="54">
        <v>-6735.2617</v>
      </c>
      <c r="J34" s="54">
        <f t="shared" si="0"/>
        <v>-6733.0916999999981</v>
      </c>
      <c r="K34" s="4">
        <f t="shared" si="1"/>
        <v>0</v>
      </c>
      <c r="L34" s="13"/>
      <c r="M34" s="78">
        <v>0</v>
      </c>
    </row>
    <row r="35" spans="1:13">
      <c r="A35" s="89"/>
      <c r="B35" s="90">
        <v>10</v>
      </c>
      <c r="C35" s="52" t="s">
        <v>83</v>
      </c>
      <c r="D35" s="6">
        <v>73.83</v>
      </c>
      <c r="E35" s="53">
        <v>2.5</v>
      </c>
      <c r="F35" s="53">
        <v>6976.9760000000006</v>
      </c>
      <c r="G35" s="53">
        <v>-15869.006999999998</v>
      </c>
      <c r="H35" s="53">
        <v>480</v>
      </c>
      <c r="I35" s="54">
        <v>-1198.3840899999996</v>
      </c>
      <c r="J35" s="54">
        <f t="shared" si="0"/>
        <v>-9610.4150899999968</v>
      </c>
      <c r="K35" s="4">
        <f t="shared" si="1"/>
        <v>0</v>
      </c>
      <c r="L35" s="13"/>
      <c r="M35" s="78">
        <v>0</v>
      </c>
    </row>
    <row r="36" spans="1:13">
      <c r="A36" s="89"/>
      <c r="B36" s="90"/>
      <c r="C36" s="52" t="s">
        <v>84</v>
      </c>
      <c r="D36" s="6">
        <v>58.4</v>
      </c>
      <c r="E36" s="53"/>
      <c r="F36" s="53">
        <v>-12427.519999999999</v>
      </c>
      <c r="G36" s="53">
        <v>-12141.359999999999</v>
      </c>
      <c r="H36" s="53">
        <v>-1120</v>
      </c>
      <c r="I36" s="54">
        <v>-2692.9672</v>
      </c>
      <c r="J36" s="54">
        <f t="shared" si="0"/>
        <v>-28381.847199999997</v>
      </c>
      <c r="K36" s="4">
        <f t="shared" si="1"/>
        <v>0</v>
      </c>
      <c r="L36" s="13"/>
      <c r="M36" s="78">
        <v>0</v>
      </c>
    </row>
    <row r="37" spans="1:13">
      <c r="A37" s="89"/>
      <c r="B37" s="90"/>
      <c r="C37" s="52" t="s">
        <v>85</v>
      </c>
      <c r="D37" s="6">
        <v>58.4</v>
      </c>
      <c r="E37" s="53"/>
      <c r="F37" s="53">
        <v>-12427.519999999999</v>
      </c>
      <c r="G37" s="53">
        <v>-12141.359999999999</v>
      </c>
      <c r="H37" s="53">
        <v>-1120</v>
      </c>
      <c r="I37" s="54">
        <v>-2692.9672</v>
      </c>
      <c r="J37" s="54">
        <f t="shared" si="0"/>
        <v>-28381.847199999997</v>
      </c>
      <c r="K37" s="4">
        <f t="shared" si="1"/>
        <v>0</v>
      </c>
      <c r="L37" s="13"/>
      <c r="M37" s="78">
        <v>0</v>
      </c>
    </row>
    <row r="38" spans="1:13">
      <c r="A38" s="89"/>
      <c r="B38" s="90"/>
      <c r="C38" s="52" t="s">
        <v>86</v>
      </c>
      <c r="D38" s="6">
        <v>73.83</v>
      </c>
      <c r="E38" s="53"/>
      <c r="F38" s="53">
        <v>-362.02399999999943</v>
      </c>
      <c r="G38" s="53">
        <v>-0.29699999999866122</v>
      </c>
      <c r="H38" s="53">
        <v>480</v>
      </c>
      <c r="I38" s="54">
        <v>45.798409999999421</v>
      </c>
      <c r="J38" s="54">
        <f t="shared" si="0"/>
        <v>0</v>
      </c>
      <c r="K38" s="4">
        <f t="shared" si="1"/>
        <v>163.47741000000133</v>
      </c>
      <c r="L38" s="13"/>
      <c r="M38" s="78">
        <v>163.47741000000133</v>
      </c>
    </row>
    <row r="39" spans="1:13">
      <c r="A39" s="13"/>
      <c r="B39" s="13"/>
      <c r="C39" s="13"/>
      <c r="D39" s="13"/>
      <c r="E39" s="13"/>
      <c r="F39" s="13"/>
      <c r="G39" s="13"/>
      <c r="H39" s="13"/>
      <c r="I39" s="13"/>
      <c r="J39" s="34"/>
      <c r="K39" s="13"/>
      <c r="L39" s="13"/>
    </row>
    <row r="40" spans="1:13">
      <c r="A40" s="13"/>
      <c r="B40" s="13"/>
      <c r="C40" s="14" t="s">
        <v>87</v>
      </c>
      <c r="D40" s="13"/>
      <c r="E40" s="13"/>
      <c r="F40" s="13"/>
      <c r="G40" s="13"/>
      <c r="H40" s="13"/>
      <c r="I40" s="13"/>
      <c r="J40" s="34"/>
      <c r="K40" s="13"/>
      <c r="L40" s="13"/>
    </row>
    <row r="41" spans="1:13">
      <c r="A41" s="88">
        <v>2</v>
      </c>
      <c r="B41" s="7">
        <v>1</v>
      </c>
      <c r="C41" s="2" t="s">
        <v>88</v>
      </c>
      <c r="D41" s="7">
        <v>39.99</v>
      </c>
      <c r="E41" s="4"/>
      <c r="F41" s="4">
        <v>-12156.960000000001</v>
      </c>
      <c r="G41" s="4">
        <v>-11877.03</v>
      </c>
      <c r="H41" s="4">
        <v>0</v>
      </c>
      <c r="I41" s="4">
        <v>0</v>
      </c>
      <c r="J41" s="33">
        <f t="shared" ref="J41:J46" si="2">IF(SUM(F41:I41)&gt;0,0,SUM(F41:I41))</f>
        <v>-24033.99</v>
      </c>
      <c r="K41" s="4">
        <f t="shared" si="1"/>
        <v>0</v>
      </c>
      <c r="L41" s="13"/>
    </row>
    <row r="42" spans="1:13">
      <c r="A42" s="88"/>
      <c r="B42" s="7">
        <v>2</v>
      </c>
      <c r="C42" s="2" t="s">
        <v>89</v>
      </c>
      <c r="D42" s="7">
        <v>39.99</v>
      </c>
      <c r="E42" s="4"/>
      <c r="F42" s="4">
        <v>-12156.960000000001</v>
      </c>
      <c r="G42" s="4">
        <v>-11877.03</v>
      </c>
      <c r="H42" s="4">
        <v>0</v>
      </c>
      <c r="I42" s="4">
        <v>0</v>
      </c>
      <c r="J42" s="33">
        <f t="shared" si="2"/>
        <v>-24033.99</v>
      </c>
      <c r="K42" s="4">
        <f t="shared" si="1"/>
        <v>0</v>
      </c>
      <c r="L42" s="13"/>
    </row>
    <row r="43" spans="1:13">
      <c r="A43" s="88"/>
      <c r="B43" s="7">
        <v>3</v>
      </c>
      <c r="C43" s="2" t="s">
        <v>90</v>
      </c>
      <c r="D43" s="7">
        <v>52.52</v>
      </c>
      <c r="E43" s="4"/>
      <c r="F43" s="4">
        <v>-15966.080000000002</v>
      </c>
      <c r="G43" s="4">
        <v>-15598.44</v>
      </c>
      <c r="H43" s="4">
        <v>0</v>
      </c>
      <c r="I43" s="4">
        <v>0</v>
      </c>
      <c r="J43" s="33">
        <f t="shared" si="2"/>
        <v>-31564.520000000004</v>
      </c>
      <c r="K43" s="4">
        <f t="shared" si="1"/>
        <v>0</v>
      </c>
      <c r="L43" s="13"/>
    </row>
    <row r="44" spans="1:13" ht="64.5">
      <c r="A44" s="88"/>
      <c r="B44" s="7">
        <v>4</v>
      </c>
      <c r="C44" s="2" t="s">
        <v>91</v>
      </c>
      <c r="D44" s="7">
        <v>52.52</v>
      </c>
      <c r="E44" s="4"/>
      <c r="F44" s="4">
        <v>-15966.080000000002</v>
      </c>
      <c r="G44" s="4">
        <v>-15598.44</v>
      </c>
      <c r="H44" s="4">
        <v>0</v>
      </c>
      <c r="I44" s="4">
        <v>0</v>
      </c>
      <c r="J44" s="33">
        <f t="shared" si="2"/>
        <v>-31564.520000000004</v>
      </c>
      <c r="K44" s="4">
        <f t="shared" si="1"/>
        <v>0</v>
      </c>
      <c r="L44" s="13"/>
    </row>
    <row r="45" spans="1:13">
      <c r="A45" s="88"/>
      <c r="B45" s="7">
        <v>5</v>
      </c>
      <c r="C45" s="2" t="s">
        <v>92</v>
      </c>
      <c r="D45" s="7">
        <v>40.11</v>
      </c>
      <c r="E45" s="4"/>
      <c r="F45" s="4">
        <v>-12193.44</v>
      </c>
      <c r="G45" s="4">
        <v>-11912.67</v>
      </c>
      <c r="H45" s="4">
        <v>0</v>
      </c>
      <c r="I45" s="4">
        <v>0</v>
      </c>
      <c r="J45" s="33">
        <f t="shared" si="2"/>
        <v>-24106.11</v>
      </c>
      <c r="K45" s="4">
        <f t="shared" si="1"/>
        <v>0</v>
      </c>
      <c r="L45" s="13"/>
    </row>
    <row r="46" spans="1:13">
      <c r="A46" s="88"/>
      <c r="B46" s="7">
        <v>6</v>
      </c>
      <c r="C46" s="2" t="s">
        <v>93</v>
      </c>
      <c r="D46" s="7">
        <v>40.11</v>
      </c>
      <c r="E46" s="4"/>
      <c r="F46" s="4">
        <v>-12193.44</v>
      </c>
      <c r="G46" s="4">
        <v>-11912.67</v>
      </c>
      <c r="H46" s="4">
        <v>0</v>
      </c>
      <c r="I46" s="4">
        <v>0</v>
      </c>
      <c r="J46" s="33">
        <f t="shared" si="2"/>
        <v>-24106.11</v>
      </c>
      <c r="K46" s="4">
        <f t="shared" si="1"/>
        <v>0</v>
      </c>
      <c r="L46" s="13"/>
    </row>
    <row r="47" spans="1:13">
      <c r="A47" s="13"/>
      <c r="B47" s="13"/>
      <c r="C47" s="13"/>
      <c r="D47" s="13">
        <f>SUM(D41:D46)</f>
        <v>265.24</v>
      </c>
      <c r="E47" s="13"/>
      <c r="F47" s="13"/>
      <c r="G47" s="13">
        <v>7048.0310000000027</v>
      </c>
      <c r="H47" s="13"/>
      <c r="I47" s="13"/>
      <c r="J47" s="79">
        <f>SUM(J3:J46)</f>
        <v>-516295.99209000001</v>
      </c>
      <c r="K47" s="83">
        <f>SUM(K3:K46)</f>
        <v>2905.3476100000271</v>
      </c>
      <c r="L47" s="13"/>
    </row>
    <row r="48" spans="1:1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>
      <c r="B50" s="23"/>
      <c r="C50" s="27"/>
      <c r="D50" s="23"/>
      <c r="E50" s="23"/>
      <c r="F50" s="23"/>
      <c r="G50" s="23"/>
      <c r="H50" s="21"/>
      <c r="I50" s="21"/>
    </row>
    <row r="51" spans="1:12">
      <c r="B51" s="30"/>
      <c r="C51" s="31"/>
      <c r="D51" s="30"/>
      <c r="E51" s="31"/>
      <c r="F51" s="30"/>
      <c r="G51" s="30"/>
      <c r="H51" s="21"/>
      <c r="I51" s="21"/>
    </row>
    <row r="52" spans="1:12">
      <c r="B52" s="30"/>
      <c r="C52" s="31"/>
      <c r="D52" s="30"/>
      <c r="E52" s="31"/>
      <c r="F52" s="30"/>
      <c r="G52" s="30"/>
      <c r="H52" s="21"/>
      <c r="I52" s="21"/>
    </row>
    <row r="53" spans="1:12">
      <c r="B53" s="30"/>
      <c r="C53" s="31"/>
      <c r="D53" s="30"/>
      <c r="E53" s="31"/>
      <c r="F53" s="30"/>
      <c r="G53" s="30"/>
      <c r="H53" s="21"/>
      <c r="I53" s="21"/>
    </row>
    <row r="54" spans="1:12">
      <c r="B54" s="30"/>
      <c r="C54" s="31"/>
      <c r="D54" s="30"/>
      <c r="E54" s="31"/>
      <c r="F54" s="30"/>
      <c r="G54" s="30"/>
      <c r="H54" s="21"/>
      <c r="I54" s="21"/>
    </row>
    <row r="55" spans="1:12">
      <c r="B55" s="30"/>
      <c r="C55" s="31"/>
      <c r="D55" s="30"/>
      <c r="E55" s="31"/>
      <c r="F55" s="30"/>
      <c r="G55" s="30"/>
      <c r="H55" s="21"/>
      <c r="I55" s="21"/>
    </row>
    <row r="56" spans="1:12">
      <c r="B56" s="30"/>
      <c r="C56" s="31"/>
      <c r="D56" s="30"/>
      <c r="E56" s="31"/>
      <c r="F56" s="30"/>
      <c r="G56" s="30"/>
      <c r="H56" s="21"/>
      <c r="I56" s="21"/>
    </row>
    <row r="57" spans="1:12">
      <c r="B57" s="30"/>
      <c r="C57" s="31"/>
      <c r="D57" s="30"/>
      <c r="E57" s="31"/>
      <c r="F57" s="30"/>
      <c r="G57" s="30"/>
      <c r="H57" s="21"/>
      <c r="I57" s="21"/>
    </row>
    <row r="58" spans="1:12">
      <c r="B58" s="30"/>
      <c r="C58" s="31"/>
      <c r="D58" s="30"/>
      <c r="E58" s="31"/>
      <c r="F58" s="30"/>
      <c r="G58" s="30"/>
      <c r="H58" s="21"/>
      <c r="I58" s="21"/>
    </row>
    <row r="59" spans="1:12">
      <c r="B59" s="30"/>
      <c r="C59" s="31"/>
      <c r="D59" s="30"/>
      <c r="E59" s="31"/>
      <c r="F59" s="30"/>
      <c r="G59" s="30"/>
      <c r="H59" s="21"/>
      <c r="I59" s="21"/>
    </row>
    <row r="60" spans="1:12">
      <c r="B60" s="30"/>
      <c r="C60" s="31"/>
      <c r="D60" s="30"/>
      <c r="E60" s="31"/>
      <c r="F60" s="30"/>
      <c r="G60" s="30"/>
      <c r="H60" s="21"/>
      <c r="I60" s="21"/>
    </row>
  </sheetData>
  <mergeCells count="11">
    <mergeCell ref="A41:A46"/>
    <mergeCell ref="A3:A38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3"/>
  <sheetViews>
    <sheetView tabSelected="1" topLeftCell="A31" workbookViewId="0">
      <selection activeCell="B43" sqref="B43:K47"/>
    </sheetView>
  </sheetViews>
  <sheetFormatPr defaultRowHeight="15"/>
  <cols>
    <col min="3" max="3" width="34.42578125" customWidth="1"/>
    <col min="11" max="11" width="9.7109375" customWidth="1"/>
  </cols>
  <sheetData>
    <row r="2" spans="1:13" ht="44.25" customHeight="1">
      <c r="A2" s="45" t="s">
        <v>50</v>
      </c>
      <c r="B2" s="45" t="s">
        <v>0</v>
      </c>
      <c r="C2" s="45" t="s">
        <v>1</v>
      </c>
      <c r="D2" s="45" t="s">
        <v>2</v>
      </c>
      <c r="E2" s="45" t="s">
        <v>3</v>
      </c>
      <c r="F2" s="45" t="s">
        <v>94</v>
      </c>
      <c r="G2" s="45" t="s">
        <v>95</v>
      </c>
      <c r="H2" s="45" t="s">
        <v>96</v>
      </c>
      <c r="I2" s="45" t="s">
        <v>49</v>
      </c>
      <c r="J2" s="45" t="s">
        <v>250</v>
      </c>
      <c r="K2" s="45" t="s">
        <v>249</v>
      </c>
    </row>
    <row r="3" spans="1:13">
      <c r="A3" s="93">
        <v>3</v>
      </c>
      <c r="B3" s="95">
        <v>2</v>
      </c>
      <c r="C3" s="46" t="s">
        <v>97</v>
      </c>
      <c r="D3" s="47">
        <v>36.57</v>
      </c>
      <c r="E3" s="45">
        <v>2.5</v>
      </c>
      <c r="F3" s="48">
        <v>-0.28000000000065484</v>
      </c>
      <c r="G3" s="49">
        <v>0.20999999999912689</v>
      </c>
      <c r="H3" s="50">
        <v>0</v>
      </c>
      <c r="I3" s="51">
        <v>144.98269999999957</v>
      </c>
      <c r="J3" s="48">
        <f>IF(SUM(F3:I3)&gt;0,0,SUM(F3:I3))</f>
        <v>0</v>
      </c>
      <c r="K3" s="77">
        <f>IF(SUM(F3:I3)&gt;0,SUM(F3:I3),0)</f>
        <v>144.91269999999804</v>
      </c>
      <c r="M3">
        <v>144.91269999999804</v>
      </c>
    </row>
    <row r="4" spans="1:13">
      <c r="A4" s="93"/>
      <c r="B4" s="95"/>
      <c r="C4" s="46" t="s">
        <v>98</v>
      </c>
      <c r="D4" s="47">
        <v>37.36</v>
      </c>
      <c r="E4" s="45"/>
      <c r="F4" s="48">
        <v>2.5599999999994907</v>
      </c>
      <c r="G4" s="49">
        <v>4.0799999999999272</v>
      </c>
      <c r="H4" s="50">
        <v>-1600</v>
      </c>
      <c r="I4" s="51">
        <v>-3039.3703999999998</v>
      </c>
      <c r="J4" s="48">
        <f t="shared" ref="J4:J60" si="0">IF(SUM(F4:I4)&gt;0,0,SUM(F4:I4))</f>
        <v>-4632.7304000000004</v>
      </c>
      <c r="K4" s="77">
        <f t="shared" ref="K4:K60" si="1">IF(SUM(F4:I4)&gt;0,SUM(F4:I4),0)</f>
        <v>0</v>
      </c>
      <c r="M4">
        <v>0</v>
      </c>
    </row>
    <row r="5" spans="1:13">
      <c r="A5" s="93"/>
      <c r="B5" s="95"/>
      <c r="C5" s="46" t="s">
        <v>99</v>
      </c>
      <c r="D5" s="47">
        <v>58.27</v>
      </c>
      <c r="E5" s="45">
        <v>2.5</v>
      </c>
      <c r="F5" s="48">
        <v>-8.000000000174623E-2</v>
      </c>
      <c r="G5" s="49">
        <v>-0.69000000000232831</v>
      </c>
      <c r="H5" s="50">
        <v>0</v>
      </c>
      <c r="I5" s="51">
        <v>-2388.0803000000005</v>
      </c>
      <c r="J5" s="48">
        <f t="shared" si="0"/>
        <v>-2388.8503000000046</v>
      </c>
      <c r="K5" s="77">
        <f t="shared" si="1"/>
        <v>0</v>
      </c>
      <c r="M5">
        <v>0</v>
      </c>
    </row>
    <row r="6" spans="1:13">
      <c r="A6" s="93"/>
      <c r="B6" s="95"/>
      <c r="C6" s="46" t="s">
        <v>100</v>
      </c>
      <c r="D6" s="47">
        <v>65.040000000000006</v>
      </c>
      <c r="E6" s="45"/>
      <c r="F6" s="48">
        <v>1227.8399999999965</v>
      </c>
      <c r="G6" s="49">
        <v>83.119999999998981</v>
      </c>
      <c r="H6" s="50">
        <v>0</v>
      </c>
      <c r="I6" s="51">
        <v>-5353.2056000000002</v>
      </c>
      <c r="J6" s="48">
        <f t="shared" si="0"/>
        <v>-4042.2456000000047</v>
      </c>
      <c r="K6" s="77">
        <f t="shared" si="1"/>
        <v>0</v>
      </c>
      <c r="M6">
        <v>0</v>
      </c>
    </row>
    <row r="7" spans="1:13">
      <c r="A7" s="93"/>
      <c r="B7" s="95"/>
      <c r="C7" s="46" t="s">
        <v>101</v>
      </c>
      <c r="D7" s="47">
        <v>79.11</v>
      </c>
      <c r="E7" s="45">
        <v>2.5</v>
      </c>
      <c r="F7" s="48">
        <v>-0.43999999999869033</v>
      </c>
      <c r="G7" s="49">
        <v>-38.169999999998254</v>
      </c>
      <c r="H7" s="50">
        <v>0</v>
      </c>
      <c r="I7" s="51">
        <v>-4738.1279000000004</v>
      </c>
      <c r="J7" s="48">
        <f t="shared" si="0"/>
        <v>-4776.7378999999974</v>
      </c>
      <c r="K7" s="77">
        <f t="shared" si="1"/>
        <v>0</v>
      </c>
      <c r="M7">
        <v>0</v>
      </c>
    </row>
    <row r="8" spans="1:13">
      <c r="A8" s="93"/>
      <c r="B8" s="95">
        <v>3</v>
      </c>
      <c r="C8" s="46" t="s">
        <v>102</v>
      </c>
      <c r="D8" s="47">
        <v>36.57</v>
      </c>
      <c r="E8" s="45">
        <v>2.5</v>
      </c>
      <c r="F8" s="48">
        <v>22.719999999999345</v>
      </c>
      <c r="G8" s="49">
        <v>6.2099999999991269</v>
      </c>
      <c r="H8" s="50">
        <v>0</v>
      </c>
      <c r="I8" s="51">
        <v>15.982699999999568</v>
      </c>
      <c r="J8" s="48">
        <f t="shared" si="0"/>
        <v>0</v>
      </c>
      <c r="K8" s="77">
        <f t="shared" si="1"/>
        <v>44.91269999999804</v>
      </c>
      <c r="M8">
        <v>44.91269999999804</v>
      </c>
    </row>
    <row r="9" spans="1:13">
      <c r="A9" s="93"/>
      <c r="B9" s="95"/>
      <c r="C9" s="46" t="s">
        <v>103</v>
      </c>
      <c r="D9" s="47">
        <v>37.36</v>
      </c>
      <c r="E9" s="45"/>
      <c r="F9" s="48">
        <v>-11357.44</v>
      </c>
      <c r="G9" s="49">
        <v>-11095.92</v>
      </c>
      <c r="H9" s="50">
        <v>-1600</v>
      </c>
      <c r="I9" s="51">
        <v>-3039.3703999999998</v>
      </c>
      <c r="J9" s="48">
        <f t="shared" si="0"/>
        <v>-27092.7304</v>
      </c>
      <c r="K9" s="77">
        <f t="shared" si="1"/>
        <v>0</v>
      </c>
      <c r="M9">
        <v>0</v>
      </c>
    </row>
    <row r="10" spans="1:13">
      <c r="A10" s="93"/>
      <c r="B10" s="95"/>
      <c r="C10" s="46" t="s">
        <v>104</v>
      </c>
      <c r="D10" s="47">
        <v>58.27</v>
      </c>
      <c r="E10" s="45">
        <v>2.5</v>
      </c>
      <c r="F10" s="48">
        <v>-8.000000000174623E-2</v>
      </c>
      <c r="G10" s="49">
        <v>-300.69000000000233</v>
      </c>
      <c r="H10" s="50">
        <v>1600</v>
      </c>
      <c r="I10" s="51">
        <v>-3938.0803000000005</v>
      </c>
      <c r="J10" s="48">
        <f t="shared" si="0"/>
        <v>-2638.8503000000046</v>
      </c>
      <c r="K10" s="77">
        <f t="shared" si="1"/>
        <v>0</v>
      </c>
      <c r="M10">
        <v>0</v>
      </c>
    </row>
    <row r="11" spans="1:13">
      <c r="A11" s="93"/>
      <c r="B11" s="95"/>
      <c r="C11" s="46" t="s">
        <v>105</v>
      </c>
      <c r="D11" s="47">
        <v>65.040000000000006</v>
      </c>
      <c r="E11" s="45"/>
      <c r="F11" s="48">
        <v>-0.16000000000349246</v>
      </c>
      <c r="G11" s="48">
        <v>-4.8800000000010186</v>
      </c>
      <c r="H11" s="50">
        <v>-1600</v>
      </c>
      <c r="I11" s="51">
        <v>-5353.2056000000002</v>
      </c>
      <c r="J11" s="48">
        <f t="shared" si="0"/>
        <v>-6958.2456000000047</v>
      </c>
      <c r="K11" s="77">
        <f t="shared" si="1"/>
        <v>0</v>
      </c>
      <c r="M11">
        <v>0</v>
      </c>
    </row>
    <row r="12" spans="1:13">
      <c r="A12" s="93"/>
      <c r="B12" s="95"/>
      <c r="C12" s="46" t="s">
        <v>106</v>
      </c>
      <c r="D12" s="47">
        <v>79.11</v>
      </c>
      <c r="E12" s="45"/>
      <c r="F12" s="48">
        <v>0.56000000000130967</v>
      </c>
      <c r="G12" s="49">
        <v>4.3300000000017462</v>
      </c>
      <c r="H12" s="50">
        <v>0</v>
      </c>
      <c r="I12" s="51">
        <v>114.84709999999995</v>
      </c>
      <c r="J12" s="48">
        <f t="shared" si="0"/>
        <v>0</v>
      </c>
      <c r="K12" s="77">
        <f t="shared" si="1"/>
        <v>119.73710000000301</v>
      </c>
      <c r="M12">
        <v>119.73710000000301</v>
      </c>
    </row>
    <row r="13" spans="1:13">
      <c r="A13" s="93"/>
      <c r="B13" s="95">
        <v>4</v>
      </c>
      <c r="C13" s="46" t="s">
        <v>107</v>
      </c>
      <c r="D13" s="47">
        <v>36.57</v>
      </c>
      <c r="E13" s="45"/>
      <c r="F13" s="48">
        <v>-11117.28</v>
      </c>
      <c r="G13" s="49">
        <v>-10861.29</v>
      </c>
      <c r="H13" s="50">
        <v>-1600</v>
      </c>
      <c r="I13" s="51">
        <v>-3009.0423000000001</v>
      </c>
      <c r="J13" s="48">
        <f t="shared" si="0"/>
        <v>-26587.612300000001</v>
      </c>
      <c r="K13" s="77">
        <f t="shared" si="1"/>
        <v>0</v>
      </c>
      <c r="M13">
        <v>0</v>
      </c>
    </row>
    <row r="14" spans="1:13">
      <c r="A14" s="93"/>
      <c r="B14" s="95"/>
      <c r="C14" s="46" t="s">
        <v>108</v>
      </c>
      <c r="D14" s="47">
        <v>37.36</v>
      </c>
      <c r="E14" s="45"/>
      <c r="F14" s="48">
        <v>2.5599999999994907</v>
      </c>
      <c r="G14" s="49">
        <v>-0.92000000000007276</v>
      </c>
      <c r="H14" s="50">
        <v>0</v>
      </c>
      <c r="I14" s="51">
        <v>-1489.3703999999998</v>
      </c>
      <c r="J14" s="48">
        <f t="shared" si="0"/>
        <v>-1487.7304000000004</v>
      </c>
      <c r="K14" s="77">
        <f t="shared" si="1"/>
        <v>0</v>
      </c>
      <c r="M14">
        <v>0</v>
      </c>
    </row>
    <row r="15" spans="1:13">
      <c r="A15" s="93"/>
      <c r="B15" s="95"/>
      <c r="C15" s="46" t="s">
        <v>109</v>
      </c>
      <c r="D15" s="47">
        <v>58.27</v>
      </c>
      <c r="E15" s="45"/>
      <c r="F15" s="48">
        <v>-8.000000000174623E-2</v>
      </c>
      <c r="G15" s="49">
        <v>-0.19000000000232831</v>
      </c>
      <c r="H15" s="50">
        <v>0</v>
      </c>
      <c r="I15" s="51">
        <v>-3842.1053000000002</v>
      </c>
      <c r="J15" s="48">
        <f t="shared" si="0"/>
        <v>-3842.3753000000042</v>
      </c>
      <c r="K15" s="77">
        <f t="shared" si="1"/>
        <v>0</v>
      </c>
      <c r="M15">
        <v>0</v>
      </c>
    </row>
    <row r="16" spans="1:13">
      <c r="A16" s="93"/>
      <c r="B16" s="95"/>
      <c r="C16" s="46" t="s">
        <v>110</v>
      </c>
      <c r="D16" s="47">
        <v>65.040000000000006</v>
      </c>
      <c r="E16" s="45"/>
      <c r="F16" s="48">
        <v>2.8399999999965075</v>
      </c>
      <c r="G16" s="49">
        <v>107.11999999999898</v>
      </c>
      <c r="H16" s="50">
        <v>0</v>
      </c>
      <c r="I16" s="51">
        <v>-5353.2056000000002</v>
      </c>
      <c r="J16" s="48">
        <f t="shared" si="0"/>
        <v>-5243.2456000000047</v>
      </c>
      <c r="K16" s="77">
        <f t="shared" si="1"/>
        <v>0</v>
      </c>
      <c r="M16">
        <v>0</v>
      </c>
    </row>
    <row r="17" spans="1:13">
      <c r="A17" s="93"/>
      <c r="B17" s="95"/>
      <c r="C17" s="46" t="s">
        <v>111</v>
      </c>
      <c r="D17" s="47">
        <v>79.11</v>
      </c>
      <c r="E17" s="45"/>
      <c r="F17" s="48">
        <v>-24049.439999999999</v>
      </c>
      <c r="G17" s="49">
        <v>-23495.67</v>
      </c>
      <c r="H17" s="50">
        <v>-1600</v>
      </c>
      <c r="I17" s="51">
        <v>-4642.1529</v>
      </c>
      <c r="J17" s="48">
        <f t="shared" si="0"/>
        <v>-53787.262900000002</v>
      </c>
      <c r="K17" s="77">
        <f t="shared" si="1"/>
        <v>0</v>
      </c>
      <c r="M17">
        <v>0</v>
      </c>
    </row>
    <row r="18" spans="1:13">
      <c r="A18" s="93"/>
      <c r="B18" s="95">
        <v>5</v>
      </c>
      <c r="C18" s="46" t="s">
        <v>112</v>
      </c>
      <c r="D18" s="47">
        <v>36.57</v>
      </c>
      <c r="E18" s="45"/>
      <c r="F18" s="48">
        <v>-11117.28</v>
      </c>
      <c r="G18" s="49">
        <v>-10861.29</v>
      </c>
      <c r="H18" s="50">
        <v>-1600</v>
      </c>
      <c r="I18" s="51">
        <v>-3009.0423000000001</v>
      </c>
      <c r="J18" s="48">
        <f t="shared" si="0"/>
        <v>-26587.612300000001</v>
      </c>
      <c r="K18" s="77">
        <f t="shared" si="1"/>
        <v>0</v>
      </c>
      <c r="M18">
        <v>0</v>
      </c>
    </row>
    <row r="19" spans="1:13">
      <c r="A19" s="93"/>
      <c r="B19" s="95"/>
      <c r="C19" s="46" t="s">
        <v>112</v>
      </c>
      <c r="D19" s="47">
        <v>37.36</v>
      </c>
      <c r="E19" s="45"/>
      <c r="F19" s="48">
        <v>-11357.44</v>
      </c>
      <c r="G19" s="49">
        <v>-11095.92</v>
      </c>
      <c r="H19" s="50">
        <v>-1600</v>
      </c>
      <c r="I19" s="51">
        <v>-3039.3703999999998</v>
      </c>
      <c r="J19" s="48">
        <f t="shared" si="0"/>
        <v>-27092.7304</v>
      </c>
      <c r="K19" s="77">
        <f t="shared" si="1"/>
        <v>0</v>
      </c>
      <c r="M19">
        <v>0</v>
      </c>
    </row>
    <row r="20" spans="1:13">
      <c r="A20" s="93"/>
      <c r="B20" s="95"/>
      <c r="C20" s="46" t="s">
        <v>113</v>
      </c>
      <c r="D20" s="47">
        <v>58.27</v>
      </c>
      <c r="E20" s="45"/>
      <c r="F20" s="48">
        <v>5.9199999999982538</v>
      </c>
      <c r="G20" s="49">
        <v>-0.19000000000232831</v>
      </c>
      <c r="H20" s="50">
        <v>0</v>
      </c>
      <c r="I20" s="51">
        <v>-3842.1053000000002</v>
      </c>
      <c r="J20" s="48">
        <f t="shared" si="0"/>
        <v>-3836.3753000000042</v>
      </c>
      <c r="K20" s="77">
        <f t="shared" si="1"/>
        <v>0</v>
      </c>
      <c r="M20">
        <v>0</v>
      </c>
    </row>
    <row r="21" spans="1:13">
      <c r="A21" s="93"/>
      <c r="B21" s="95"/>
      <c r="C21" s="46" t="s">
        <v>114</v>
      </c>
      <c r="D21" s="47">
        <v>65.040000000000006</v>
      </c>
      <c r="E21" s="45"/>
      <c r="F21" s="48">
        <v>-0.16000000000349246</v>
      </c>
      <c r="G21" s="49">
        <v>0.11999999999898137</v>
      </c>
      <c r="H21" s="50">
        <v>0</v>
      </c>
      <c r="I21" s="51">
        <v>183.79439999999977</v>
      </c>
      <c r="J21" s="48">
        <f t="shared" si="0"/>
        <v>0</v>
      </c>
      <c r="K21" s="77">
        <f t="shared" si="1"/>
        <v>183.75439999999526</v>
      </c>
      <c r="M21">
        <v>183.75439999999526</v>
      </c>
    </row>
    <row r="22" spans="1:13">
      <c r="A22" s="93"/>
      <c r="B22" s="95"/>
      <c r="C22" s="46" t="s">
        <v>115</v>
      </c>
      <c r="D22" s="47">
        <v>79.11</v>
      </c>
      <c r="E22" s="45">
        <v>2.5</v>
      </c>
      <c r="F22" s="48">
        <v>-0.43999999999869033</v>
      </c>
      <c r="G22" s="49">
        <v>1.8300000000017462</v>
      </c>
      <c r="H22" s="50">
        <v>0</v>
      </c>
      <c r="I22" s="51">
        <v>171.87209999999959</v>
      </c>
      <c r="J22" s="48">
        <f t="shared" si="0"/>
        <v>0</v>
      </c>
      <c r="K22" s="77">
        <f t="shared" si="1"/>
        <v>173.26210000000265</v>
      </c>
      <c r="M22">
        <v>173.26210000000265</v>
      </c>
    </row>
    <row r="23" spans="1:13">
      <c r="A23" s="93"/>
      <c r="B23" s="95">
        <v>6</v>
      </c>
      <c r="C23" s="46" t="s">
        <v>116</v>
      </c>
      <c r="D23" s="47">
        <v>36.57</v>
      </c>
      <c r="E23" s="45">
        <v>2.5</v>
      </c>
      <c r="F23" s="48">
        <v>-0.28000000000065484</v>
      </c>
      <c r="G23" s="49">
        <v>-0.79000000000087311</v>
      </c>
      <c r="H23" s="50">
        <v>0</v>
      </c>
      <c r="I23" s="51">
        <v>-3105.0173000000004</v>
      </c>
      <c r="J23" s="48">
        <f t="shared" si="0"/>
        <v>-3106.087300000002</v>
      </c>
      <c r="K23" s="77">
        <f t="shared" si="1"/>
        <v>0</v>
      </c>
      <c r="M23">
        <v>0</v>
      </c>
    </row>
    <row r="24" spans="1:13">
      <c r="A24" s="93"/>
      <c r="B24" s="95"/>
      <c r="C24" s="46" t="s">
        <v>117</v>
      </c>
      <c r="D24" s="47">
        <v>37.36</v>
      </c>
      <c r="E24" s="45">
        <v>2.5</v>
      </c>
      <c r="F24" s="48">
        <v>-0.44000000000050932</v>
      </c>
      <c r="G24" s="49">
        <v>-0.42000000000007276</v>
      </c>
      <c r="H24" s="50">
        <v>0</v>
      </c>
      <c r="I24" s="51">
        <v>91.654599999999846</v>
      </c>
      <c r="J24" s="48">
        <f t="shared" si="0"/>
        <v>0</v>
      </c>
      <c r="K24" s="77">
        <f t="shared" si="1"/>
        <v>90.794599999999264</v>
      </c>
      <c r="M24">
        <v>90.794599999999264</v>
      </c>
    </row>
    <row r="25" spans="1:13">
      <c r="A25" s="93"/>
      <c r="B25" s="95"/>
      <c r="C25" s="46" t="s">
        <v>118</v>
      </c>
      <c r="D25" s="47">
        <v>58.27</v>
      </c>
      <c r="E25" s="45"/>
      <c r="F25" s="48">
        <v>-8.000000000174623E-2</v>
      </c>
      <c r="G25" s="49">
        <v>-0.19000000000232831</v>
      </c>
      <c r="H25" s="50">
        <v>-1600</v>
      </c>
      <c r="I25" s="51">
        <v>-3842.1053000000002</v>
      </c>
      <c r="J25" s="48">
        <f t="shared" si="0"/>
        <v>-5442.3753000000042</v>
      </c>
      <c r="K25" s="77">
        <f t="shared" si="1"/>
        <v>0</v>
      </c>
      <c r="M25">
        <v>0</v>
      </c>
    </row>
    <row r="26" spans="1:13">
      <c r="A26" s="93"/>
      <c r="B26" s="95"/>
      <c r="C26" s="46" t="s">
        <v>119</v>
      </c>
      <c r="D26" s="47">
        <v>65.040000000000006</v>
      </c>
      <c r="E26" s="45"/>
      <c r="F26" s="48">
        <v>-0.16</v>
      </c>
      <c r="G26" s="48">
        <v>-0.88</v>
      </c>
      <c r="H26" s="50">
        <v>0</v>
      </c>
      <c r="I26" s="51">
        <v>-3041</v>
      </c>
      <c r="J26" s="48">
        <f t="shared" si="0"/>
        <v>-3042.04</v>
      </c>
      <c r="K26" s="33">
        <f t="shared" si="1"/>
        <v>0</v>
      </c>
      <c r="M26">
        <v>0</v>
      </c>
    </row>
    <row r="27" spans="1:13">
      <c r="A27" s="93"/>
      <c r="B27" s="95"/>
      <c r="C27" s="46" t="s">
        <v>120</v>
      </c>
      <c r="D27" s="47">
        <v>79.11</v>
      </c>
      <c r="E27" s="45"/>
      <c r="F27" s="48">
        <v>0.56000000000130967</v>
      </c>
      <c r="G27" s="49">
        <v>4.3300000000017462</v>
      </c>
      <c r="H27" s="50">
        <v>0</v>
      </c>
      <c r="I27" s="51">
        <v>-4642.1529</v>
      </c>
      <c r="J27" s="48">
        <f t="shared" si="0"/>
        <v>-4637.262899999997</v>
      </c>
      <c r="K27" s="77">
        <f t="shared" si="1"/>
        <v>0</v>
      </c>
      <c r="M27">
        <v>0</v>
      </c>
    </row>
    <row r="28" spans="1:13">
      <c r="A28" s="93"/>
      <c r="B28" s="95">
        <v>7</v>
      </c>
      <c r="C28" s="46" t="s">
        <v>121</v>
      </c>
      <c r="D28" s="47">
        <v>36.57</v>
      </c>
      <c r="E28" s="45"/>
      <c r="F28" s="48">
        <v>-0.28000000000065484</v>
      </c>
      <c r="G28" s="49">
        <v>-0.92000000000007276</v>
      </c>
      <c r="H28" s="50">
        <v>0</v>
      </c>
      <c r="I28" s="51">
        <v>-3039.3703999999998</v>
      </c>
      <c r="J28" s="48">
        <f t="shared" si="0"/>
        <v>-3040.5704000000005</v>
      </c>
      <c r="K28" s="77">
        <f t="shared" si="1"/>
        <v>0</v>
      </c>
      <c r="M28">
        <v>0</v>
      </c>
    </row>
    <row r="29" spans="1:13">
      <c r="A29" s="93"/>
      <c r="B29" s="95"/>
      <c r="C29" s="46" t="s">
        <v>122</v>
      </c>
      <c r="D29" s="47">
        <v>37.36</v>
      </c>
      <c r="E29" s="45"/>
      <c r="F29" s="48">
        <v>2.5599999999994907</v>
      </c>
      <c r="G29" s="49">
        <v>4.0799999999999272</v>
      </c>
      <c r="H29" s="50">
        <v>0</v>
      </c>
      <c r="I29" s="51">
        <v>100.95769999999993</v>
      </c>
      <c r="J29" s="48">
        <f t="shared" si="0"/>
        <v>0</v>
      </c>
      <c r="K29" s="77">
        <f t="shared" si="1"/>
        <v>107.59769999999935</v>
      </c>
      <c r="M29">
        <v>107.59769999999935</v>
      </c>
    </row>
    <row r="30" spans="1:13">
      <c r="A30" s="93"/>
      <c r="B30" s="95"/>
      <c r="C30" s="46" t="s">
        <v>123</v>
      </c>
      <c r="D30" s="47">
        <v>58.27</v>
      </c>
      <c r="E30" s="45">
        <v>2.5</v>
      </c>
      <c r="F30" s="48">
        <v>-8.000000000174623E-2</v>
      </c>
      <c r="G30" s="49">
        <v>-0.69000000000232831</v>
      </c>
      <c r="H30" s="50">
        <v>0</v>
      </c>
      <c r="I30" s="51">
        <v>94.919699999999466</v>
      </c>
      <c r="J30" s="48">
        <f t="shared" si="0"/>
        <v>0</v>
      </c>
      <c r="K30" s="77">
        <f t="shared" si="1"/>
        <v>94.149699999995391</v>
      </c>
      <c r="M30">
        <v>94.149699999995391</v>
      </c>
    </row>
    <row r="31" spans="1:13">
      <c r="A31" s="93"/>
      <c r="B31" s="95"/>
      <c r="C31" s="46" t="s">
        <v>124</v>
      </c>
      <c r="D31" s="47">
        <v>65.040000000000006</v>
      </c>
      <c r="E31" s="45"/>
      <c r="F31" s="48">
        <v>-0.16000000000349246</v>
      </c>
      <c r="G31" s="48">
        <v>-0.88</v>
      </c>
      <c r="H31" s="50">
        <v>0</v>
      </c>
      <c r="I31" s="51">
        <v>-5353.2056000000002</v>
      </c>
      <c r="J31" s="48">
        <f t="shared" si="0"/>
        <v>-5354.2456000000038</v>
      </c>
      <c r="K31" s="77">
        <f t="shared" si="1"/>
        <v>0</v>
      </c>
      <c r="M31">
        <v>0</v>
      </c>
    </row>
    <row r="32" spans="1:13">
      <c r="A32" s="93"/>
      <c r="B32" s="95"/>
      <c r="C32" s="46" t="s">
        <v>125</v>
      </c>
      <c r="D32" s="47">
        <v>79.11</v>
      </c>
      <c r="E32" s="45"/>
      <c r="F32" s="48">
        <v>-0.43999999999869033</v>
      </c>
      <c r="G32" s="49">
        <v>0.33000000000174623</v>
      </c>
      <c r="H32" s="50">
        <v>0</v>
      </c>
      <c r="I32" s="51">
        <v>27.85</v>
      </c>
      <c r="J32" s="48">
        <f t="shared" si="0"/>
        <v>0</v>
      </c>
      <c r="K32" s="77">
        <f t="shared" si="1"/>
        <v>27.740000000003057</v>
      </c>
      <c r="M32">
        <v>27.740000000003057</v>
      </c>
    </row>
    <row r="33" spans="1:13">
      <c r="A33" s="93"/>
      <c r="B33" s="95">
        <v>8</v>
      </c>
      <c r="C33" s="46" t="s">
        <v>126</v>
      </c>
      <c r="D33" s="47">
        <v>36.57</v>
      </c>
      <c r="E33" s="45"/>
      <c r="F33" s="48">
        <v>-0.28000000000065484</v>
      </c>
      <c r="G33" s="49">
        <v>-10861.29</v>
      </c>
      <c r="H33" s="50">
        <v>-1600</v>
      </c>
      <c r="I33" s="51">
        <v>-3009.0423000000001</v>
      </c>
      <c r="J33" s="48">
        <f t="shared" si="0"/>
        <v>-15470.612300000001</v>
      </c>
      <c r="K33" s="77">
        <f t="shared" si="1"/>
        <v>0</v>
      </c>
      <c r="M33">
        <v>0</v>
      </c>
    </row>
    <row r="34" spans="1:13">
      <c r="A34" s="93"/>
      <c r="B34" s="95"/>
      <c r="C34" s="46" t="s">
        <v>47</v>
      </c>
      <c r="D34" s="47">
        <v>37.36</v>
      </c>
      <c r="E34" s="45">
        <v>2.5</v>
      </c>
      <c r="F34" s="48">
        <v>-0.44000000000050932</v>
      </c>
      <c r="G34" s="49">
        <v>0.57999999999992724</v>
      </c>
      <c r="H34" s="50">
        <v>0</v>
      </c>
      <c r="I34" s="51">
        <v>73.654599999999846</v>
      </c>
      <c r="J34" s="48">
        <f t="shared" si="0"/>
        <v>0</v>
      </c>
      <c r="K34" s="77">
        <f t="shared" si="1"/>
        <v>73.794599999999264</v>
      </c>
      <c r="M34">
        <v>73.794599999999264</v>
      </c>
    </row>
    <row r="35" spans="1:13">
      <c r="A35" s="93"/>
      <c r="B35" s="95"/>
      <c r="C35" s="46" t="s">
        <v>127</v>
      </c>
      <c r="D35" s="47">
        <v>58.27</v>
      </c>
      <c r="E35" s="45"/>
      <c r="F35" s="48">
        <v>5.9199999999982538</v>
      </c>
      <c r="G35" s="49">
        <v>-0.19000000000232831</v>
      </c>
      <c r="H35" s="50">
        <v>0</v>
      </c>
      <c r="I35" s="51">
        <v>135.89469999999983</v>
      </c>
      <c r="J35" s="48">
        <f t="shared" si="0"/>
        <v>0</v>
      </c>
      <c r="K35" s="77">
        <f t="shared" si="1"/>
        <v>141.62469999999576</v>
      </c>
      <c r="M35">
        <v>141.62469999999576</v>
      </c>
    </row>
    <row r="36" spans="1:13">
      <c r="A36" s="93"/>
      <c r="B36" s="95"/>
      <c r="C36" s="46" t="s">
        <v>128</v>
      </c>
      <c r="D36" s="47">
        <v>65.040000000000006</v>
      </c>
      <c r="E36" s="45"/>
      <c r="F36" s="48">
        <v>-0.16000000000349246</v>
      </c>
      <c r="G36" s="49">
        <v>13.119999999998981</v>
      </c>
      <c r="H36" s="50">
        <v>0</v>
      </c>
      <c r="I36" s="51">
        <v>156.79439999999977</v>
      </c>
      <c r="J36" s="48">
        <f t="shared" si="0"/>
        <v>0</v>
      </c>
      <c r="K36" s="77">
        <f t="shared" si="1"/>
        <v>169.75439999999526</v>
      </c>
      <c r="M36">
        <v>169.75439999999526</v>
      </c>
    </row>
    <row r="37" spans="1:13">
      <c r="A37" s="93"/>
      <c r="B37" s="95"/>
      <c r="C37" s="46" t="s">
        <v>129</v>
      </c>
      <c r="D37" s="47">
        <v>79.11</v>
      </c>
      <c r="E37" s="45">
        <v>2.5</v>
      </c>
      <c r="F37" s="48">
        <v>-0.43999999999869033</v>
      </c>
      <c r="G37" s="49">
        <v>0</v>
      </c>
      <c r="H37" s="50">
        <v>0</v>
      </c>
      <c r="I37" s="51">
        <v>-4738.1279000000004</v>
      </c>
      <c r="J37" s="48">
        <f t="shared" si="0"/>
        <v>-4738.5678999999991</v>
      </c>
      <c r="K37" s="77">
        <f t="shared" si="1"/>
        <v>0</v>
      </c>
      <c r="M37">
        <v>0</v>
      </c>
    </row>
    <row r="38" spans="1:13">
      <c r="A38" s="93"/>
      <c r="B38" s="95">
        <v>9</v>
      </c>
      <c r="C38" s="46" t="s">
        <v>130</v>
      </c>
      <c r="D38" s="47">
        <v>36.57</v>
      </c>
      <c r="E38" s="45"/>
      <c r="F38" s="48">
        <v>2.7199999999993452</v>
      </c>
      <c r="G38" s="49">
        <v>-10861.29</v>
      </c>
      <c r="H38" s="50">
        <v>-1600</v>
      </c>
      <c r="I38" s="51">
        <v>-3009.0423000000001</v>
      </c>
      <c r="J38" s="48">
        <f t="shared" si="0"/>
        <v>-15467.612300000001</v>
      </c>
      <c r="K38" s="77">
        <f t="shared" si="1"/>
        <v>0</v>
      </c>
      <c r="M38">
        <v>0</v>
      </c>
    </row>
    <row r="39" spans="1:13">
      <c r="A39" s="93"/>
      <c r="B39" s="95"/>
      <c r="C39" s="46" t="s">
        <v>131</v>
      </c>
      <c r="D39" s="47">
        <v>37.36</v>
      </c>
      <c r="E39" s="45"/>
      <c r="F39" s="48">
        <v>-0.44000000000050932</v>
      </c>
      <c r="G39" s="49">
        <v>-11095.92</v>
      </c>
      <c r="H39" s="50">
        <v>-1600</v>
      </c>
      <c r="I39" s="51">
        <v>-3039.3703999999998</v>
      </c>
      <c r="J39" s="48">
        <f t="shared" si="0"/>
        <v>-15735.7304</v>
      </c>
      <c r="K39" s="77">
        <f t="shared" si="1"/>
        <v>0</v>
      </c>
      <c r="M39">
        <v>0</v>
      </c>
    </row>
    <row r="40" spans="1:13">
      <c r="A40" s="93"/>
      <c r="B40" s="95"/>
      <c r="C40" s="46" t="s">
        <v>131</v>
      </c>
      <c r="D40" s="47">
        <v>58.27</v>
      </c>
      <c r="E40" s="45"/>
      <c r="F40" s="48">
        <v>-8.000000000174623E-2</v>
      </c>
      <c r="G40" s="49">
        <v>-17306.190000000002</v>
      </c>
      <c r="H40" s="50">
        <v>-1600</v>
      </c>
      <c r="I40" s="51">
        <v>-3842.1053000000002</v>
      </c>
      <c r="J40" s="48">
        <f t="shared" si="0"/>
        <v>-22748.375300000003</v>
      </c>
      <c r="K40" s="77">
        <f t="shared" si="1"/>
        <v>0</v>
      </c>
      <c r="M40">
        <v>0</v>
      </c>
    </row>
    <row r="41" spans="1:13">
      <c r="A41" s="93"/>
      <c r="B41" s="95"/>
      <c r="C41" s="46" t="s">
        <v>132</v>
      </c>
      <c r="D41" s="47">
        <v>65.040000000000006</v>
      </c>
      <c r="E41" s="45"/>
      <c r="F41" s="48">
        <v>-19772.160000000003</v>
      </c>
      <c r="G41" s="49">
        <v>-19316.88</v>
      </c>
      <c r="H41" s="50">
        <v>-1600</v>
      </c>
      <c r="I41" s="51">
        <v>-5353.2056000000002</v>
      </c>
      <c r="J41" s="48">
        <f t="shared" si="0"/>
        <v>-46042.245600000009</v>
      </c>
      <c r="K41" s="77">
        <f t="shared" si="1"/>
        <v>0</v>
      </c>
      <c r="M41">
        <v>0</v>
      </c>
    </row>
    <row r="42" spans="1:13">
      <c r="A42" s="93"/>
      <c r="B42" s="95"/>
      <c r="C42" s="46" t="s">
        <v>133</v>
      </c>
      <c r="D42" s="47">
        <v>79.11</v>
      </c>
      <c r="E42" s="45">
        <v>2.5</v>
      </c>
      <c r="F42" s="48">
        <v>-0.43999999999869033</v>
      </c>
      <c r="G42" s="49">
        <v>11.830000000001746</v>
      </c>
      <c r="H42" s="50">
        <v>0</v>
      </c>
      <c r="I42" s="51">
        <v>-4738.1279000000004</v>
      </c>
      <c r="J42" s="48">
        <f t="shared" si="0"/>
        <v>-4726.7378999999974</v>
      </c>
      <c r="K42" s="77">
        <f t="shared" si="1"/>
        <v>0</v>
      </c>
      <c r="M42">
        <v>0</v>
      </c>
    </row>
    <row r="43" spans="1:13">
      <c r="A43" s="93"/>
      <c r="B43" s="95" t="s">
        <v>134</v>
      </c>
      <c r="C43" s="46" t="s">
        <v>135</v>
      </c>
      <c r="D43" s="47">
        <v>36.57</v>
      </c>
      <c r="E43" s="45"/>
      <c r="F43" s="48">
        <v>-7782.0959999999995</v>
      </c>
      <c r="G43" s="49">
        <v>-7602.9030000000002</v>
      </c>
      <c r="H43" s="50">
        <v>-1600</v>
      </c>
      <c r="I43" s="51">
        <v>-2105.62961</v>
      </c>
      <c r="J43" s="48">
        <f t="shared" si="0"/>
        <v>-19090.62861</v>
      </c>
      <c r="K43" s="77">
        <f t="shared" si="1"/>
        <v>0</v>
      </c>
      <c r="M43">
        <v>0</v>
      </c>
    </row>
    <row r="44" spans="1:13">
      <c r="A44" s="93"/>
      <c r="B44" s="95"/>
      <c r="C44" s="46" t="s">
        <v>136</v>
      </c>
      <c r="D44" s="47">
        <v>37.36</v>
      </c>
      <c r="E44" s="45"/>
      <c r="F44" s="48">
        <v>3406.7920000000004</v>
      </c>
      <c r="G44" s="49">
        <v>3332.8560000000007</v>
      </c>
      <c r="H44" s="50">
        <v>480</v>
      </c>
      <c r="I44" s="51">
        <v>-2127.5592799999999</v>
      </c>
      <c r="J44" s="48">
        <f t="shared" si="0"/>
        <v>0</v>
      </c>
      <c r="K44" s="77">
        <f t="shared" si="1"/>
        <v>5092.0887200000016</v>
      </c>
      <c r="M44">
        <v>5092.0887200000016</v>
      </c>
    </row>
    <row r="45" spans="1:13">
      <c r="A45" s="93"/>
      <c r="B45" s="95"/>
      <c r="C45" s="46" t="s">
        <v>137</v>
      </c>
      <c r="D45" s="47">
        <v>58.27</v>
      </c>
      <c r="E45" s="45"/>
      <c r="F45" s="48">
        <v>5314.1440000000002</v>
      </c>
      <c r="G45" s="49">
        <v>5192.6669999999995</v>
      </c>
      <c r="H45" s="50">
        <v>480</v>
      </c>
      <c r="I45" s="51">
        <v>-2689.4737099999998</v>
      </c>
      <c r="J45" s="48">
        <f t="shared" si="0"/>
        <v>0</v>
      </c>
      <c r="K45" s="77">
        <f t="shared" si="1"/>
        <v>8297.3372899999995</v>
      </c>
      <c r="M45">
        <v>8297.3372899999995</v>
      </c>
    </row>
    <row r="46" spans="1:13">
      <c r="A46" s="93"/>
      <c r="B46" s="95"/>
      <c r="C46" s="46" t="s">
        <v>132</v>
      </c>
      <c r="D46" s="47">
        <v>65.040000000000006</v>
      </c>
      <c r="E46" s="45"/>
      <c r="F46" s="48">
        <v>-13840.512000000002</v>
      </c>
      <c r="G46" s="49">
        <v>-13521.816000000001</v>
      </c>
      <c r="H46" s="50">
        <v>-1600</v>
      </c>
      <c r="I46" s="51">
        <v>-3747.2439199999999</v>
      </c>
      <c r="J46" s="48">
        <f t="shared" si="0"/>
        <v>-32709.571920000002</v>
      </c>
      <c r="K46" s="77">
        <f t="shared" si="1"/>
        <v>0</v>
      </c>
      <c r="M46">
        <v>0</v>
      </c>
    </row>
    <row r="47" spans="1:13">
      <c r="A47" s="94"/>
      <c r="B47" s="95"/>
      <c r="C47" s="46" t="s">
        <v>138</v>
      </c>
      <c r="D47" s="47">
        <v>79.11</v>
      </c>
      <c r="E47" s="45"/>
      <c r="F47" s="48">
        <v>7214.3920000000035</v>
      </c>
      <c r="G47" s="49">
        <v>7048.0310000000027</v>
      </c>
      <c r="H47" s="50">
        <v>480</v>
      </c>
      <c r="I47" s="51">
        <v>50.492970000000241</v>
      </c>
      <c r="J47" s="48">
        <f t="shared" si="0"/>
        <v>0</v>
      </c>
      <c r="K47" s="77">
        <f t="shared" si="1"/>
        <v>14792.915970000005</v>
      </c>
      <c r="M47">
        <v>14792.915970000005</v>
      </c>
    </row>
    <row r="48" spans="1:13" ht="20.25">
      <c r="A48" s="23"/>
      <c r="B48" s="23"/>
      <c r="C48" s="23"/>
      <c r="D48" s="24"/>
      <c r="E48" s="23"/>
      <c r="F48" s="21"/>
      <c r="G48" s="25"/>
      <c r="H48" s="26"/>
      <c r="I48" s="21"/>
      <c r="J48" s="21"/>
      <c r="K48" s="78"/>
    </row>
    <row r="49" spans="1:11">
      <c r="A49" s="23"/>
      <c r="B49" s="23"/>
      <c r="C49" s="23"/>
      <c r="D49" s="23"/>
      <c r="E49" s="23"/>
      <c r="F49" s="21"/>
      <c r="G49" s="23"/>
      <c r="H49" s="26"/>
      <c r="I49" s="21"/>
      <c r="J49" s="21"/>
      <c r="K49" s="78"/>
    </row>
    <row r="50" spans="1:11">
      <c r="A50" s="23"/>
      <c r="B50" s="23"/>
      <c r="C50" s="27"/>
      <c r="D50" s="23"/>
      <c r="E50" s="23"/>
      <c r="F50" s="21"/>
      <c r="G50" s="23"/>
      <c r="H50" s="26"/>
      <c r="I50" s="21"/>
      <c r="J50" s="21"/>
      <c r="K50" s="78"/>
    </row>
    <row r="51" spans="1:11" ht="63.75">
      <c r="A51" s="91">
        <v>3</v>
      </c>
      <c r="B51" s="43">
        <v>1</v>
      </c>
      <c r="C51" s="35" t="s">
        <v>139</v>
      </c>
      <c r="D51" s="43">
        <v>38.5</v>
      </c>
      <c r="E51" s="35"/>
      <c r="F51" s="36">
        <v>-11704</v>
      </c>
      <c r="G51" s="3">
        <v>-11434.5</v>
      </c>
      <c r="H51" s="22">
        <v>0</v>
      </c>
      <c r="I51" s="37">
        <v>0</v>
      </c>
      <c r="J51" s="36">
        <f t="shared" si="0"/>
        <v>-23138.5</v>
      </c>
      <c r="K51" s="77">
        <f t="shared" si="1"/>
        <v>0</v>
      </c>
    </row>
    <row r="52" spans="1:11">
      <c r="A52" s="92"/>
      <c r="B52" s="44">
        <v>2</v>
      </c>
      <c r="C52" s="17" t="s">
        <v>140</v>
      </c>
      <c r="D52" s="44">
        <v>43.49</v>
      </c>
      <c r="E52" s="17"/>
      <c r="F52" s="4">
        <v>3.9999999999054126E-2</v>
      </c>
      <c r="G52" s="3">
        <v>-0.53000000000065484</v>
      </c>
      <c r="H52" s="22">
        <v>0</v>
      </c>
      <c r="I52" s="15">
        <v>0</v>
      </c>
      <c r="J52" s="4">
        <f t="shared" si="0"/>
        <v>-0.49000000000160071</v>
      </c>
      <c r="K52" s="77">
        <f t="shared" si="1"/>
        <v>0</v>
      </c>
    </row>
    <row r="53" spans="1:11">
      <c r="A53" s="92"/>
      <c r="B53" s="44">
        <v>3</v>
      </c>
      <c r="C53" s="17" t="s">
        <v>141</v>
      </c>
      <c r="D53" s="44">
        <v>18.670000000000002</v>
      </c>
      <c r="E53" s="17"/>
      <c r="F53" s="4">
        <v>-5675.68</v>
      </c>
      <c r="G53" s="3">
        <v>-5544.9900000000007</v>
      </c>
      <c r="H53" s="22">
        <v>0</v>
      </c>
      <c r="I53" s="15">
        <v>0</v>
      </c>
      <c r="J53" s="4">
        <f t="shared" si="0"/>
        <v>-11220.670000000002</v>
      </c>
      <c r="K53" s="77">
        <f t="shared" si="1"/>
        <v>0</v>
      </c>
    </row>
    <row r="54" spans="1:11">
      <c r="A54" s="92"/>
      <c r="B54" s="44">
        <v>4</v>
      </c>
      <c r="C54" s="17" t="s">
        <v>23</v>
      </c>
      <c r="D54" s="44">
        <v>18.45</v>
      </c>
      <c r="E54" s="17"/>
      <c r="F54" s="4">
        <v>1.1999999999998181</v>
      </c>
      <c r="G54" s="3">
        <v>0.3500000000003638</v>
      </c>
      <c r="H54" s="22">
        <v>0</v>
      </c>
      <c r="I54" s="15">
        <v>0</v>
      </c>
      <c r="J54" s="4">
        <f t="shared" si="0"/>
        <v>0</v>
      </c>
      <c r="K54" s="77">
        <f t="shared" si="1"/>
        <v>1.5500000000001819</v>
      </c>
    </row>
    <row r="55" spans="1:11">
      <c r="A55" s="92"/>
      <c r="B55" s="44">
        <v>5</v>
      </c>
      <c r="C55" s="17" t="s">
        <v>142</v>
      </c>
      <c r="D55" s="44">
        <v>40.32</v>
      </c>
      <c r="E55" s="17"/>
      <c r="F55" s="4">
        <v>-0.28000000000065484</v>
      </c>
      <c r="G55" s="3">
        <v>-11975.04</v>
      </c>
      <c r="H55" s="22">
        <v>0</v>
      </c>
      <c r="I55" s="15">
        <v>0</v>
      </c>
      <c r="J55" s="4">
        <f t="shared" si="0"/>
        <v>-11975.320000000002</v>
      </c>
      <c r="K55" s="77">
        <f t="shared" si="1"/>
        <v>0</v>
      </c>
    </row>
    <row r="56" spans="1:11" ht="63.75">
      <c r="A56" s="92"/>
      <c r="B56" s="44">
        <v>6</v>
      </c>
      <c r="C56" s="17" t="s">
        <v>139</v>
      </c>
      <c r="D56" s="44">
        <v>29.25</v>
      </c>
      <c r="E56" s="17"/>
      <c r="F56" s="4">
        <v>-8892</v>
      </c>
      <c r="G56" s="3">
        <v>-8687.25</v>
      </c>
      <c r="H56" s="22">
        <v>0</v>
      </c>
      <c r="I56" s="15">
        <v>0</v>
      </c>
      <c r="J56" s="4">
        <f t="shared" si="0"/>
        <v>-17579.25</v>
      </c>
      <c r="K56" s="77">
        <f t="shared" si="1"/>
        <v>0</v>
      </c>
    </row>
    <row r="57" spans="1:11">
      <c r="A57" s="92"/>
      <c r="B57" s="44">
        <v>7</v>
      </c>
      <c r="C57" s="17" t="s">
        <v>84</v>
      </c>
      <c r="D57" s="44">
        <v>18.43</v>
      </c>
      <c r="E57" s="17"/>
      <c r="F57" s="4">
        <v>-5602.72</v>
      </c>
      <c r="G57" s="3">
        <v>-5473.71</v>
      </c>
      <c r="H57" s="22">
        <v>0</v>
      </c>
      <c r="I57" s="15">
        <v>0</v>
      </c>
      <c r="J57" s="4">
        <f t="shared" si="0"/>
        <v>-11076.43</v>
      </c>
      <c r="K57" s="77">
        <f t="shared" si="1"/>
        <v>0</v>
      </c>
    </row>
    <row r="58" spans="1:11">
      <c r="A58" s="92"/>
      <c r="B58" s="44">
        <v>8</v>
      </c>
      <c r="C58" s="17" t="s">
        <v>143</v>
      </c>
      <c r="D58" s="44">
        <v>18.399999999999999</v>
      </c>
      <c r="E58" s="17"/>
      <c r="F58" s="4">
        <v>6.4000000000005457</v>
      </c>
      <c r="G58" s="3">
        <v>0.2000000000007276</v>
      </c>
      <c r="H58" s="22">
        <v>0</v>
      </c>
      <c r="I58" s="15">
        <v>0</v>
      </c>
      <c r="J58" s="4">
        <f t="shared" si="0"/>
        <v>0</v>
      </c>
      <c r="K58" s="77">
        <f t="shared" si="1"/>
        <v>6.6000000000012733</v>
      </c>
    </row>
    <row r="59" spans="1:11">
      <c r="A59" s="92"/>
      <c r="B59" s="44">
        <v>9</v>
      </c>
      <c r="C59" s="17" t="s">
        <v>144</v>
      </c>
      <c r="D59" s="44">
        <v>40.299999999999997</v>
      </c>
      <c r="E59" s="17"/>
      <c r="F59" s="4">
        <v>-0.19999999999890861</v>
      </c>
      <c r="G59" s="3">
        <v>281.90000000000146</v>
      </c>
      <c r="H59" s="22">
        <v>0</v>
      </c>
      <c r="I59" s="15">
        <v>0</v>
      </c>
      <c r="J59" s="4">
        <f t="shared" si="0"/>
        <v>0</v>
      </c>
      <c r="K59" s="77">
        <f t="shared" si="1"/>
        <v>281.70000000000255</v>
      </c>
    </row>
    <row r="60" spans="1:11">
      <c r="A60" s="92"/>
      <c r="B60" s="44">
        <v>10</v>
      </c>
      <c r="C60" s="17" t="s">
        <v>145</v>
      </c>
      <c r="D60" s="44">
        <v>40.18</v>
      </c>
      <c r="E60" s="17"/>
      <c r="F60" s="4">
        <v>-0.71999999999934516</v>
      </c>
      <c r="G60" s="3">
        <v>-0.45999999999912689</v>
      </c>
      <c r="H60" s="22">
        <v>0</v>
      </c>
      <c r="I60" s="15">
        <v>0</v>
      </c>
      <c r="J60" s="4">
        <f t="shared" si="0"/>
        <v>-1.179999999998472</v>
      </c>
      <c r="K60" s="77">
        <f t="shared" si="1"/>
        <v>0</v>
      </c>
    </row>
    <row r="61" spans="1:11" ht="15.75" thickBot="1">
      <c r="A61" s="18"/>
      <c r="B61" s="18"/>
      <c r="C61" s="18"/>
      <c r="D61" s="19"/>
      <c r="E61" s="18"/>
      <c r="F61" s="18"/>
      <c r="G61" s="19"/>
      <c r="H61" s="16"/>
      <c r="I61" s="13"/>
      <c r="J61" s="28">
        <f>SUM(J3:J60)</f>
        <v>-477339.83873000013</v>
      </c>
      <c r="K61" s="78">
        <f>SUM(K3:K60)</f>
        <v>29844.226679999992</v>
      </c>
    </row>
    <row r="62" spans="1:11">
      <c r="B62" s="13"/>
      <c r="C62" s="13"/>
      <c r="D62" s="13"/>
      <c r="E62" s="13"/>
      <c r="F62" s="13"/>
      <c r="G62" s="13"/>
      <c r="H62" s="13"/>
      <c r="I62" s="13"/>
      <c r="J62" s="13"/>
    </row>
    <row r="63" spans="1:11">
      <c r="B63" s="13"/>
      <c r="C63" s="13"/>
      <c r="D63" s="13"/>
      <c r="E63" s="13"/>
      <c r="F63" s="13"/>
      <c r="G63" s="13"/>
      <c r="H63" s="13"/>
      <c r="I63" s="13"/>
      <c r="J63" s="13"/>
    </row>
  </sheetData>
  <mergeCells count="11">
    <mergeCell ref="A51:A60"/>
    <mergeCell ref="A3:A47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M38"/>
  <sheetViews>
    <sheetView workbookViewId="0">
      <selection activeCell="K3" sqref="K3:K5"/>
    </sheetView>
  </sheetViews>
  <sheetFormatPr defaultRowHeight="15"/>
  <cols>
    <col min="3" max="3" width="27.7109375" customWidth="1"/>
    <col min="11" max="11" width="9.85546875" customWidth="1"/>
  </cols>
  <sheetData>
    <row r="2" spans="1:11" ht="39">
      <c r="A2" s="1" t="s">
        <v>50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94</v>
      </c>
      <c r="G2" s="1" t="s">
        <v>95</v>
      </c>
      <c r="H2" s="1" t="s">
        <v>96</v>
      </c>
      <c r="I2" s="1" t="s">
        <v>49</v>
      </c>
      <c r="J2" s="2" t="s">
        <v>250</v>
      </c>
      <c r="K2" s="2" t="s">
        <v>249</v>
      </c>
    </row>
    <row r="3" spans="1:11">
      <c r="A3" s="97">
        <v>4</v>
      </c>
      <c r="B3" s="98">
        <v>2</v>
      </c>
      <c r="C3" s="64" t="s">
        <v>146</v>
      </c>
      <c r="D3" s="29">
        <v>60.75</v>
      </c>
      <c r="E3" s="53"/>
      <c r="F3" s="53">
        <v>-18468</v>
      </c>
      <c r="G3" s="61">
        <v>-18042.75</v>
      </c>
      <c r="H3" s="53">
        <v>0</v>
      </c>
      <c r="I3" s="54">
        <v>-4628.0005000000001</v>
      </c>
      <c r="J3" s="53">
        <f t="shared" ref="J3:J36" si="0">IF(SUM(F3:I3)&gt;0,0,SUM(F3:I3))</f>
        <v>-41138.750500000002</v>
      </c>
      <c r="K3" s="33">
        <f>IF(SUM(F3:I3)&gt;0,SUM(F3:I3),0)</f>
        <v>0</v>
      </c>
    </row>
    <row r="4" spans="1:11">
      <c r="A4" s="97"/>
      <c r="B4" s="98"/>
      <c r="C4" s="64" t="s">
        <v>147</v>
      </c>
      <c r="D4" s="29">
        <v>54.16</v>
      </c>
      <c r="E4" s="53"/>
      <c r="F4" s="53">
        <v>-16464.64</v>
      </c>
      <c r="G4" s="61">
        <v>-16085.519999999999</v>
      </c>
      <c r="H4" s="53">
        <v>0</v>
      </c>
      <c r="I4" s="54">
        <v>-2769.8904000000002</v>
      </c>
      <c r="J4" s="53">
        <f t="shared" si="0"/>
        <v>-35320.050399999993</v>
      </c>
      <c r="K4" s="33">
        <f t="shared" ref="K4:K36" si="1">IF(SUM(F4:I4)&gt;0,SUM(F4:I4),0)</f>
        <v>0</v>
      </c>
    </row>
    <row r="5" spans="1:11">
      <c r="A5" s="97"/>
      <c r="B5" s="98"/>
      <c r="C5" s="64" t="s">
        <v>148</v>
      </c>
      <c r="D5" s="29">
        <v>75.510000000000005</v>
      </c>
      <c r="E5" s="53"/>
      <c r="F5" s="53">
        <v>-22955.040000000001</v>
      </c>
      <c r="G5" s="61">
        <v>-22426.47</v>
      </c>
      <c r="H5" s="53">
        <v>0</v>
      </c>
      <c r="I5" s="54">
        <v>-5885.3248999999996</v>
      </c>
      <c r="J5" s="53">
        <f t="shared" si="0"/>
        <v>-51266.834900000002</v>
      </c>
      <c r="K5" s="33">
        <f t="shared" si="1"/>
        <v>0</v>
      </c>
    </row>
    <row r="6" spans="1:11" ht="25.5">
      <c r="A6" s="97"/>
      <c r="B6" s="98">
        <v>3</v>
      </c>
      <c r="C6" s="64" t="s">
        <v>149</v>
      </c>
      <c r="D6" s="29">
        <v>60</v>
      </c>
      <c r="E6" s="53"/>
      <c r="F6" s="53">
        <v>0</v>
      </c>
      <c r="G6" s="61">
        <v>0</v>
      </c>
      <c r="H6" s="53">
        <v>0</v>
      </c>
      <c r="I6" s="54">
        <v>-4599.2080000000005</v>
      </c>
      <c r="J6" s="53">
        <f t="shared" si="0"/>
        <v>-4599.2080000000005</v>
      </c>
      <c r="K6" s="33">
        <f t="shared" si="1"/>
        <v>0</v>
      </c>
    </row>
    <row r="7" spans="1:11" ht="15.75" customHeight="1">
      <c r="A7" s="97"/>
      <c r="B7" s="98"/>
      <c r="C7" s="12" t="s">
        <v>150</v>
      </c>
      <c r="D7" s="29">
        <v>54</v>
      </c>
      <c r="E7" s="53"/>
      <c r="F7" s="53">
        <v>49</v>
      </c>
      <c r="G7" s="61">
        <v>47</v>
      </c>
      <c r="H7" s="53">
        <v>0</v>
      </c>
      <c r="I7" s="54">
        <v>103.25199999999995</v>
      </c>
      <c r="J7" s="53">
        <f t="shared" si="0"/>
        <v>0</v>
      </c>
      <c r="K7" s="33">
        <f t="shared" si="1"/>
        <v>199.25199999999995</v>
      </c>
    </row>
    <row r="8" spans="1:11">
      <c r="A8" s="97"/>
      <c r="B8" s="98"/>
      <c r="C8" s="64" t="s">
        <v>151</v>
      </c>
      <c r="D8" s="29">
        <v>75.510000000000005</v>
      </c>
      <c r="E8" s="53"/>
      <c r="F8" s="53">
        <v>-4.0000000000873115E-2</v>
      </c>
      <c r="G8" s="61">
        <v>0.52999999999883585</v>
      </c>
      <c r="H8" s="53">
        <v>0</v>
      </c>
      <c r="I8" s="54">
        <v>32</v>
      </c>
      <c r="J8" s="53">
        <f t="shared" si="0"/>
        <v>0</v>
      </c>
      <c r="K8" s="33">
        <f t="shared" si="1"/>
        <v>32.489999999997963</v>
      </c>
    </row>
    <row r="9" spans="1:11">
      <c r="A9" s="97"/>
      <c r="B9" s="98">
        <v>4</v>
      </c>
      <c r="C9" s="64" t="s">
        <v>152</v>
      </c>
      <c r="D9" s="29">
        <v>60</v>
      </c>
      <c r="E9" s="53"/>
      <c r="F9" s="53">
        <v>0</v>
      </c>
      <c r="G9" s="61">
        <v>0</v>
      </c>
      <c r="H9" s="53">
        <v>0</v>
      </c>
      <c r="I9" s="54">
        <v>50.791999999999462</v>
      </c>
      <c r="J9" s="53">
        <f t="shared" si="0"/>
        <v>0</v>
      </c>
      <c r="K9" s="33">
        <f t="shared" si="1"/>
        <v>50.791999999999462</v>
      </c>
    </row>
    <row r="10" spans="1:11">
      <c r="A10" s="97"/>
      <c r="B10" s="98"/>
      <c r="C10" s="64" t="s">
        <v>153</v>
      </c>
      <c r="D10" s="29">
        <v>54.16</v>
      </c>
      <c r="E10" s="53"/>
      <c r="F10" s="53">
        <v>-16464.64</v>
      </c>
      <c r="G10" s="61">
        <v>-16085.519999999999</v>
      </c>
      <c r="H10" s="53">
        <v>-1600</v>
      </c>
      <c r="I10" s="54">
        <v>-2769.8904000000002</v>
      </c>
      <c r="J10" s="53">
        <f t="shared" si="0"/>
        <v>-36920.050399999993</v>
      </c>
      <c r="K10" s="33">
        <f t="shared" si="1"/>
        <v>0</v>
      </c>
    </row>
    <row r="11" spans="1:11">
      <c r="A11" s="97"/>
      <c r="B11" s="98"/>
      <c r="C11" s="64" t="s">
        <v>154</v>
      </c>
      <c r="D11" s="29">
        <v>75.510000000000005</v>
      </c>
      <c r="E11" s="53">
        <v>2.5</v>
      </c>
      <c r="F11" s="53">
        <v>-4.0000000000873115E-2</v>
      </c>
      <c r="G11" s="61">
        <v>-0.97000000000116415</v>
      </c>
      <c r="H11" s="53">
        <v>0</v>
      </c>
      <c r="I11" s="54">
        <v>-5.2998999999999796</v>
      </c>
      <c r="J11" s="53">
        <f t="shared" si="0"/>
        <v>-6.3099000000020169</v>
      </c>
      <c r="K11" s="33">
        <f t="shared" si="1"/>
        <v>0</v>
      </c>
    </row>
    <row r="12" spans="1:11">
      <c r="A12" s="97"/>
      <c r="B12" s="98">
        <v>5</v>
      </c>
      <c r="C12" s="64" t="s">
        <v>155</v>
      </c>
      <c r="D12" s="29">
        <v>60.75</v>
      </c>
      <c r="E12" s="53"/>
      <c r="F12" s="53">
        <v>0</v>
      </c>
      <c r="G12" s="61">
        <v>0.25</v>
      </c>
      <c r="H12" s="53">
        <v>0</v>
      </c>
      <c r="I12" s="54">
        <v>-4628.0005000000001</v>
      </c>
      <c r="J12" s="53">
        <f t="shared" si="0"/>
        <v>-4627.7505000000001</v>
      </c>
      <c r="K12" s="33">
        <f t="shared" si="1"/>
        <v>0</v>
      </c>
    </row>
    <row r="13" spans="1:11">
      <c r="A13" s="97"/>
      <c r="B13" s="98"/>
      <c r="C13" s="64" t="s">
        <v>156</v>
      </c>
      <c r="D13" s="29">
        <v>54.16</v>
      </c>
      <c r="E13" s="53"/>
      <c r="F13" s="53">
        <v>0.36000000000058208</v>
      </c>
      <c r="G13" s="61">
        <v>4.4800000000013824</v>
      </c>
      <c r="H13" s="53">
        <v>0</v>
      </c>
      <c r="I13" s="54">
        <v>-2769.8904000000002</v>
      </c>
      <c r="J13" s="53">
        <f t="shared" si="0"/>
        <v>-2765.0503999999983</v>
      </c>
      <c r="K13" s="33">
        <f t="shared" si="1"/>
        <v>0</v>
      </c>
    </row>
    <row r="14" spans="1:11">
      <c r="A14" s="97"/>
      <c r="B14" s="98"/>
      <c r="C14" s="64" t="s">
        <v>157</v>
      </c>
      <c r="D14" s="29">
        <v>75.510000000000005</v>
      </c>
      <c r="E14" s="53"/>
      <c r="F14" s="53">
        <v>-4.0000000000873115E-2</v>
      </c>
      <c r="G14" s="61">
        <v>0.52999999999883585</v>
      </c>
      <c r="H14" s="53">
        <v>0</v>
      </c>
      <c r="I14" s="54">
        <v>64.675100000000384</v>
      </c>
      <c r="J14" s="53">
        <f t="shared" si="0"/>
        <v>0</v>
      </c>
      <c r="K14" s="33">
        <f t="shared" si="1"/>
        <v>65.165099999998347</v>
      </c>
    </row>
    <row r="15" spans="1:11">
      <c r="A15" s="97"/>
      <c r="B15" s="98">
        <v>6</v>
      </c>
      <c r="C15" s="64" t="s">
        <v>158</v>
      </c>
      <c r="D15" s="29">
        <v>60.75</v>
      </c>
      <c r="E15" s="53"/>
      <c r="F15" s="53">
        <v>77</v>
      </c>
      <c r="G15" s="61">
        <v>61</v>
      </c>
      <c r="H15" s="53">
        <v>-1600</v>
      </c>
      <c r="I15" s="54">
        <v>159.9994999999999</v>
      </c>
      <c r="J15" s="53">
        <f t="shared" si="0"/>
        <v>-1302.0005000000001</v>
      </c>
      <c r="K15" s="33">
        <f t="shared" si="1"/>
        <v>0</v>
      </c>
    </row>
    <row r="16" spans="1:11" ht="25.5">
      <c r="A16" s="97"/>
      <c r="B16" s="98"/>
      <c r="C16" s="64" t="s">
        <v>159</v>
      </c>
      <c r="D16" s="29">
        <v>54.16</v>
      </c>
      <c r="E16" s="53"/>
      <c r="F16" s="53">
        <v>35.360000000000582</v>
      </c>
      <c r="G16" s="61">
        <v>14.480000000001382</v>
      </c>
      <c r="H16" s="53">
        <v>0</v>
      </c>
      <c r="I16" s="54">
        <v>88.109599999999773</v>
      </c>
      <c r="J16" s="53">
        <f t="shared" si="0"/>
        <v>0</v>
      </c>
      <c r="K16" s="33">
        <f t="shared" si="1"/>
        <v>137.94960000000174</v>
      </c>
    </row>
    <row r="17" spans="1:13">
      <c r="A17" s="97"/>
      <c r="B17" s="98"/>
      <c r="C17" s="64" t="s">
        <v>160</v>
      </c>
      <c r="D17" s="29">
        <v>75.510000000000005</v>
      </c>
      <c r="E17" s="53"/>
      <c r="F17" s="53">
        <v>-4.0000000000873115E-2</v>
      </c>
      <c r="G17" s="61">
        <v>-0.47000000000116415</v>
      </c>
      <c r="H17" s="53">
        <v>-1600</v>
      </c>
      <c r="I17" s="54">
        <v>-5885.3248999999996</v>
      </c>
      <c r="J17" s="53">
        <f t="shared" si="0"/>
        <v>-7485.8349000000017</v>
      </c>
      <c r="K17" s="33">
        <f t="shared" si="1"/>
        <v>0</v>
      </c>
    </row>
    <row r="18" spans="1:13">
      <c r="A18" s="97"/>
      <c r="B18" s="98">
        <v>7</v>
      </c>
      <c r="C18" s="64" t="s">
        <v>161</v>
      </c>
      <c r="D18" s="29">
        <v>60.73</v>
      </c>
      <c r="E18" s="53"/>
      <c r="F18" s="53">
        <v>38.080000000001746</v>
      </c>
      <c r="G18" s="61">
        <v>13.190000000002328</v>
      </c>
      <c r="H18" s="53">
        <v>0</v>
      </c>
      <c r="I18" s="54">
        <v>172.76729999999952</v>
      </c>
      <c r="J18" s="53">
        <f t="shared" si="0"/>
        <v>0</v>
      </c>
      <c r="K18" s="33">
        <f t="shared" si="1"/>
        <v>224.0373000000036</v>
      </c>
    </row>
    <row r="19" spans="1:13">
      <c r="A19" s="97"/>
      <c r="B19" s="98"/>
      <c r="C19" s="12" t="s">
        <v>162</v>
      </c>
      <c r="D19" s="29">
        <v>54.16</v>
      </c>
      <c r="E19" s="53"/>
      <c r="F19" s="53">
        <v>-16464.64</v>
      </c>
      <c r="G19" s="61">
        <v>-16085.519999999999</v>
      </c>
      <c r="H19" s="53">
        <v>-1600</v>
      </c>
      <c r="I19" s="54">
        <v>-2769.8904000000002</v>
      </c>
      <c r="J19" s="53">
        <f t="shared" si="0"/>
        <v>-36920.050399999993</v>
      </c>
      <c r="K19" s="33">
        <f t="shared" si="1"/>
        <v>0</v>
      </c>
    </row>
    <row r="20" spans="1:13">
      <c r="A20" s="97"/>
      <c r="B20" s="98"/>
      <c r="C20" s="64" t="s">
        <v>163</v>
      </c>
      <c r="D20" s="29">
        <v>75.510000000000005</v>
      </c>
      <c r="E20" s="53"/>
      <c r="F20" s="53">
        <v>-22955.040000000001</v>
      </c>
      <c r="G20" s="61">
        <v>-22426.47</v>
      </c>
      <c r="H20" s="53">
        <v>0</v>
      </c>
      <c r="I20" s="54">
        <v>-5885.3248999999996</v>
      </c>
      <c r="J20" s="53">
        <f t="shared" si="0"/>
        <v>-51266.834900000002</v>
      </c>
      <c r="K20" s="33">
        <f t="shared" si="1"/>
        <v>0</v>
      </c>
    </row>
    <row r="21" spans="1:13">
      <c r="A21" s="97"/>
      <c r="B21" s="98">
        <v>8</v>
      </c>
      <c r="C21" s="64" t="s">
        <v>164</v>
      </c>
      <c r="D21" s="29">
        <v>60.75</v>
      </c>
      <c r="E21" s="53"/>
      <c r="F21" s="53">
        <v>32</v>
      </c>
      <c r="G21" s="61">
        <v>0.25</v>
      </c>
      <c r="H21" s="53">
        <v>0</v>
      </c>
      <c r="I21" s="54">
        <v>-4628.0005000000001</v>
      </c>
      <c r="J21" s="53">
        <f t="shared" si="0"/>
        <v>-4595.7505000000001</v>
      </c>
      <c r="K21" s="33">
        <f t="shared" si="1"/>
        <v>0</v>
      </c>
    </row>
    <row r="22" spans="1:13" ht="25.5">
      <c r="A22" s="97"/>
      <c r="B22" s="98"/>
      <c r="C22" s="64" t="s">
        <v>165</v>
      </c>
      <c r="D22" s="29">
        <v>54.16</v>
      </c>
      <c r="E22" s="53"/>
      <c r="F22" s="53">
        <v>0.36000000000058208</v>
      </c>
      <c r="G22" s="61">
        <v>-16085.519999999999</v>
      </c>
      <c r="H22" s="53">
        <v>-1600</v>
      </c>
      <c r="I22" s="54">
        <v>-2769.8904000000002</v>
      </c>
      <c r="J22" s="53">
        <f t="shared" si="0"/>
        <v>-20455.050399999996</v>
      </c>
      <c r="K22" s="33">
        <f t="shared" si="1"/>
        <v>0</v>
      </c>
    </row>
    <row r="23" spans="1:13" ht="25.5">
      <c r="A23" s="97"/>
      <c r="B23" s="98"/>
      <c r="C23" s="64" t="s">
        <v>166</v>
      </c>
      <c r="D23" s="29">
        <v>75.510000000000005</v>
      </c>
      <c r="E23" s="53"/>
      <c r="F23" s="53">
        <v>-4.0000000000873115E-2</v>
      </c>
      <c r="G23" s="61">
        <v>-0.47000000000116415</v>
      </c>
      <c r="H23" s="53">
        <v>0</v>
      </c>
      <c r="I23" s="54">
        <v>202.67510000000038</v>
      </c>
      <c r="J23" s="53">
        <f t="shared" si="0"/>
        <v>0</v>
      </c>
      <c r="K23" s="33">
        <f t="shared" si="1"/>
        <v>202.16509999999835</v>
      </c>
    </row>
    <row r="24" spans="1:13">
      <c r="A24" s="97"/>
      <c r="B24" s="98">
        <v>9</v>
      </c>
      <c r="C24" s="64" t="s">
        <v>167</v>
      </c>
      <c r="D24" s="29">
        <v>60.75</v>
      </c>
      <c r="E24" s="53">
        <v>2.5</v>
      </c>
      <c r="F24" s="53">
        <v>-128</v>
      </c>
      <c r="G24" s="61">
        <v>-355.25</v>
      </c>
      <c r="H24" s="53">
        <v>0</v>
      </c>
      <c r="I24" s="54">
        <v>-4723.9755000000005</v>
      </c>
      <c r="J24" s="53">
        <f t="shared" si="0"/>
        <v>-5207.2255000000005</v>
      </c>
      <c r="K24" s="33">
        <f t="shared" si="1"/>
        <v>0</v>
      </c>
    </row>
    <row r="25" spans="1:13">
      <c r="A25" s="97"/>
      <c r="B25" s="98"/>
      <c r="C25" s="64" t="s">
        <v>168</v>
      </c>
      <c r="D25" s="29">
        <v>54.16</v>
      </c>
      <c r="E25" s="53"/>
      <c r="F25" s="53">
        <v>-0.63999999999941792</v>
      </c>
      <c r="G25" s="53">
        <v>0.48000000000138243</v>
      </c>
      <c r="H25" s="53">
        <v>-1600</v>
      </c>
      <c r="I25" s="54">
        <v>1618.11</v>
      </c>
      <c r="J25" s="53">
        <f t="shared" si="0"/>
        <v>0</v>
      </c>
      <c r="K25" s="33">
        <f t="shared" si="1"/>
        <v>17.950000000001864</v>
      </c>
    </row>
    <row r="26" spans="1:13">
      <c r="A26" s="97"/>
      <c r="B26" s="98"/>
      <c r="C26" s="64" t="s">
        <v>169</v>
      </c>
      <c r="D26" s="29">
        <v>75.510000000000005</v>
      </c>
      <c r="E26" s="53"/>
      <c r="F26" s="53">
        <v>14.959999999999127</v>
      </c>
      <c r="G26" s="61">
        <v>3.5299999999988358</v>
      </c>
      <c r="H26" s="53">
        <v>0</v>
      </c>
      <c r="I26" s="54">
        <v>-5885.3248999999996</v>
      </c>
      <c r="J26" s="53">
        <f t="shared" si="0"/>
        <v>-5866.8349000000017</v>
      </c>
      <c r="K26" s="33">
        <f t="shared" si="1"/>
        <v>0</v>
      </c>
    </row>
    <row r="27" spans="1:13">
      <c r="A27" s="97"/>
      <c r="B27" s="98">
        <v>10</v>
      </c>
      <c r="C27" s="64" t="s">
        <v>170</v>
      </c>
      <c r="D27" s="29">
        <v>60.75</v>
      </c>
      <c r="E27" s="53"/>
      <c r="F27" s="53">
        <v>-12927.599999999999</v>
      </c>
      <c r="G27" s="61">
        <v>-12629.924999999999</v>
      </c>
      <c r="H27" s="53">
        <v>0</v>
      </c>
      <c r="I27" s="54">
        <v>-2756.1187499999996</v>
      </c>
      <c r="J27" s="53">
        <f t="shared" si="0"/>
        <v>-28313.643749999996</v>
      </c>
      <c r="K27" s="33">
        <f t="shared" si="1"/>
        <v>0</v>
      </c>
    </row>
    <row r="28" spans="1:13">
      <c r="A28" s="97"/>
      <c r="B28" s="98"/>
      <c r="C28" s="64" t="s">
        <v>171</v>
      </c>
      <c r="D28" s="29">
        <v>54.16</v>
      </c>
      <c r="E28" s="53"/>
      <c r="F28" s="53">
        <v>-11525.248</v>
      </c>
      <c r="G28" s="61">
        <v>-11259.863999999998</v>
      </c>
      <c r="H28" s="53">
        <v>0</v>
      </c>
      <c r="I28" s="54">
        <v>-1455.4416799999999</v>
      </c>
      <c r="J28" s="53">
        <f t="shared" si="0"/>
        <v>-24240.553679999997</v>
      </c>
      <c r="K28" s="33">
        <f t="shared" si="1"/>
        <v>0</v>
      </c>
    </row>
    <row r="29" spans="1:13" ht="25.5">
      <c r="A29" s="97"/>
      <c r="B29" s="98"/>
      <c r="C29" s="64" t="s">
        <v>172</v>
      </c>
      <c r="D29" s="29">
        <v>75.510000000000005</v>
      </c>
      <c r="E29" s="53"/>
      <c r="F29" s="53">
        <v>6931.4719999999998</v>
      </c>
      <c r="G29" s="61">
        <v>6731.4709999999995</v>
      </c>
      <c r="H29" s="62">
        <v>480</v>
      </c>
      <c r="I29" s="63">
        <v>-3152.0642300000004</v>
      </c>
      <c r="J29" s="62">
        <f t="shared" si="0"/>
        <v>0</v>
      </c>
      <c r="K29" s="33">
        <f t="shared" si="1"/>
        <v>10990.878769999999</v>
      </c>
    </row>
    <row r="30" spans="1:13">
      <c r="B30" s="13"/>
      <c r="C30" s="13"/>
      <c r="D30" s="13"/>
      <c r="E30" s="13"/>
      <c r="F30" s="20"/>
      <c r="G30" s="3"/>
      <c r="H30" s="20"/>
      <c r="I30" s="21"/>
      <c r="J30" s="21"/>
      <c r="K30" s="79"/>
    </row>
    <row r="31" spans="1:13">
      <c r="B31" s="13"/>
      <c r="C31" s="13"/>
      <c r="D31" s="13"/>
      <c r="E31" s="13"/>
      <c r="F31" s="21"/>
      <c r="G31" s="3"/>
      <c r="H31" s="21"/>
      <c r="I31" s="21"/>
      <c r="J31" s="21"/>
      <c r="K31" s="79"/>
      <c r="L31" s="13"/>
      <c r="M31" s="13"/>
    </row>
    <row r="32" spans="1:13">
      <c r="A32" s="96">
        <v>4</v>
      </c>
      <c r="B32" s="7">
        <v>1</v>
      </c>
      <c r="C32" s="2" t="s">
        <v>173</v>
      </c>
      <c r="D32" s="7">
        <v>34.21</v>
      </c>
      <c r="E32" s="4"/>
      <c r="F32" s="4">
        <v>-10399.84</v>
      </c>
      <c r="G32" s="3">
        <v>-10160.370000000001</v>
      </c>
      <c r="H32" s="36">
        <v>0</v>
      </c>
      <c r="I32" s="36">
        <v>0</v>
      </c>
      <c r="J32" s="36">
        <f t="shared" si="0"/>
        <v>-20560.21</v>
      </c>
      <c r="K32" s="33">
        <f t="shared" si="1"/>
        <v>0</v>
      </c>
      <c r="L32" s="13"/>
      <c r="M32" s="13"/>
    </row>
    <row r="33" spans="1:13">
      <c r="A33" s="96"/>
      <c r="B33" s="7">
        <v>2</v>
      </c>
      <c r="C33" s="2" t="s">
        <v>174</v>
      </c>
      <c r="D33" s="7">
        <v>39.18</v>
      </c>
      <c r="E33" s="4"/>
      <c r="F33" s="4">
        <v>-0.71999999999934516</v>
      </c>
      <c r="G33" s="3">
        <v>-0.45999999999912689</v>
      </c>
      <c r="H33" s="4">
        <v>0</v>
      </c>
      <c r="I33" s="4">
        <v>0</v>
      </c>
      <c r="J33" s="4">
        <f t="shared" si="0"/>
        <v>-1.179999999998472</v>
      </c>
      <c r="K33" s="33">
        <f t="shared" si="1"/>
        <v>0</v>
      </c>
      <c r="L33" s="13"/>
      <c r="M33" s="13"/>
    </row>
    <row r="34" spans="1:13">
      <c r="A34" s="96"/>
      <c r="B34" s="7">
        <v>3</v>
      </c>
      <c r="C34" s="2" t="s">
        <v>16</v>
      </c>
      <c r="D34" s="7">
        <v>35.200000000000003</v>
      </c>
      <c r="E34" s="4"/>
      <c r="F34" s="4">
        <v>-10700.800000000001</v>
      </c>
      <c r="G34" s="3">
        <v>-10454.400000000001</v>
      </c>
      <c r="H34" s="4">
        <v>0</v>
      </c>
      <c r="I34" s="4">
        <v>0</v>
      </c>
      <c r="J34" s="4">
        <f t="shared" si="0"/>
        <v>-21155.200000000004</v>
      </c>
      <c r="K34" s="33">
        <f t="shared" si="1"/>
        <v>0</v>
      </c>
      <c r="L34" s="13"/>
      <c r="M34" s="13"/>
    </row>
    <row r="35" spans="1:13">
      <c r="A35" s="96"/>
      <c r="B35" s="7">
        <v>4</v>
      </c>
      <c r="C35" s="2" t="s">
        <v>175</v>
      </c>
      <c r="D35" s="7">
        <v>41.25</v>
      </c>
      <c r="E35" s="4"/>
      <c r="F35" s="4">
        <v>-12540</v>
      </c>
      <c r="G35" s="3">
        <v>-12251.25</v>
      </c>
      <c r="H35" s="4">
        <v>0</v>
      </c>
      <c r="I35" s="4">
        <v>0</v>
      </c>
      <c r="J35" s="4">
        <f t="shared" si="0"/>
        <v>-24791.25</v>
      </c>
      <c r="K35" s="33">
        <f t="shared" si="1"/>
        <v>0</v>
      </c>
      <c r="L35" s="13"/>
      <c r="M35" s="13"/>
    </row>
    <row r="36" spans="1:13" ht="26.25">
      <c r="A36" s="96"/>
      <c r="B36" s="7">
        <v>5</v>
      </c>
      <c r="C36" s="2" t="s">
        <v>176</v>
      </c>
      <c r="D36" s="7">
        <v>39.369999999999997</v>
      </c>
      <c r="E36" s="4"/>
      <c r="F36" s="4">
        <v>-0.47999999999956344</v>
      </c>
      <c r="G36" s="3">
        <v>-0.88999999999941792</v>
      </c>
      <c r="H36" s="4">
        <v>0</v>
      </c>
      <c r="I36" s="4">
        <v>0</v>
      </c>
      <c r="J36" s="4">
        <f t="shared" si="0"/>
        <v>-1.3699999999989814</v>
      </c>
      <c r="K36" s="33">
        <f t="shared" si="1"/>
        <v>0</v>
      </c>
      <c r="L36" s="13"/>
      <c r="M36" s="13"/>
    </row>
    <row r="37" spans="1:13">
      <c r="B37" s="13"/>
      <c r="C37" s="13"/>
      <c r="D37" s="13"/>
      <c r="E37" s="13"/>
      <c r="F37" s="13"/>
      <c r="G37" s="13"/>
      <c r="H37" s="13"/>
      <c r="I37" s="13"/>
      <c r="J37" s="13">
        <f>SUM(J3:J36)</f>
        <v>-428806.99443000008</v>
      </c>
      <c r="K37" s="79">
        <f>SUM(K3:K36)</f>
        <v>11920.67987</v>
      </c>
      <c r="L37" s="13"/>
      <c r="M37" s="13"/>
    </row>
    <row r="38" spans="1:13">
      <c r="B38" s="13"/>
      <c r="C38" s="13"/>
      <c r="D38" s="13"/>
      <c r="E38" s="13"/>
      <c r="F38" s="13"/>
      <c r="G38" s="13"/>
      <c r="H38" s="13"/>
      <c r="I38" s="13"/>
      <c r="J38" s="13"/>
    </row>
  </sheetData>
  <mergeCells count="11">
    <mergeCell ref="A32:A36"/>
    <mergeCell ref="A3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2"/>
  <sheetViews>
    <sheetView topLeftCell="A57" workbookViewId="0">
      <selection activeCell="J72" sqref="J72"/>
    </sheetView>
  </sheetViews>
  <sheetFormatPr defaultRowHeight="12.75"/>
  <cols>
    <col min="1" max="2" width="9.140625" style="57"/>
    <col min="3" max="3" width="33.28515625" style="57" customWidth="1"/>
    <col min="4" max="16384" width="9.140625" style="57"/>
  </cols>
  <sheetData>
    <row r="2" spans="1:11" ht="38.25">
      <c r="A2" s="2" t="s">
        <v>50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94</v>
      </c>
      <c r="G2" s="2" t="s">
        <v>95</v>
      </c>
      <c r="H2" s="2" t="s">
        <v>96</v>
      </c>
      <c r="I2" s="2" t="s">
        <v>49</v>
      </c>
      <c r="J2" s="2" t="s">
        <v>250</v>
      </c>
      <c r="K2" s="61" t="s">
        <v>249</v>
      </c>
    </row>
    <row r="3" spans="1:11">
      <c r="A3" s="89">
        <v>5</v>
      </c>
      <c r="B3" s="102">
        <v>2</v>
      </c>
      <c r="C3" s="68" t="s">
        <v>177</v>
      </c>
      <c r="D3" s="69">
        <v>74.7</v>
      </c>
      <c r="E3" s="65"/>
      <c r="F3" s="65">
        <v>-0.7999999999992724</v>
      </c>
      <c r="G3" s="53">
        <v>-0.90000000000145519</v>
      </c>
      <c r="H3" s="53">
        <v>0</v>
      </c>
      <c r="I3" s="54">
        <v>-4472.8530000000001</v>
      </c>
      <c r="J3" s="54">
        <f>(-1)*IF(SUM(F3:I3)&gt;0,0,SUM(F3:I3))</f>
        <v>4474.5530000000008</v>
      </c>
      <c r="K3" s="81">
        <f>IF(SUM(F3:I3)&gt;0,SUM(F3:I3),0)</f>
        <v>0</v>
      </c>
    </row>
    <row r="4" spans="1:11">
      <c r="A4" s="89"/>
      <c r="B4" s="102"/>
      <c r="C4" s="68" t="s">
        <v>178</v>
      </c>
      <c r="D4" s="69">
        <v>36.799999999999997</v>
      </c>
      <c r="E4" s="65"/>
      <c r="F4" s="65">
        <v>12.800000000001091</v>
      </c>
      <c r="G4" s="53">
        <v>0.40000000000145519</v>
      </c>
      <c r="H4" s="53">
        <v>0</v>
      </c>
      <c r="I4" s="54">
        <v>103.1279999999997</v>
      </c>
      <c r="J4" s="54">
        <f t="shared" ref="J4:J61" si="0">IF(SUM(F4:I4)&gt;0,0,SUM(F4:I4))</f>
        <v>0</v>
      </c>
      <c r="K4" s="81">
        <f t="shared" ref="K4:K61" si="1">IF(SUM(F4:I4)&gt;0,SUM(F4:I4),0)</f>
        <v>116.32800000000225</v>
      </c>
    </row>
    <row r="5" spans="1:11">
      <c r="A5" s="89"/>
      <c r="B5" s="102"/>
      <c r="C5" s="68" t="s">
        <v>179</v>
      </c>
      <c r="D5" s="69">
        <v>65</v>
      </c>
      <c r="E5" s="65"/>
      <c r="F5" s="65">
        <v>-2</v>
      </c>
      <c r="G5" s="53">
        <v>0</v>
      </c>
      <c r="H5" s="53">
        <v>0</v>
      </c>
      <c r="I5" s="54">
        <v>248.32999999999993</v>
      </c>
      <c r="J5" s="54">
        <f t="shared" si="0"/>
        <v>0</v>
      </c>
      <c r="K5" s="81">
        <f t="shared" si="1"/>
        <v>246.32999999999993</v>
      </c>
    </row>
    <row r="6" spans="1:11">
      <c r="A6" s="89"/>
      <c r="B6" s="102"/>
      <c r="C6" s="68" t="s">
        <v>180</v>
      </c>
      <c r="D6" s="69">
        <v>36.6</v>
      </c>
      <c r="E6" s="65"/>
      <c r="F6" s="65">
        <v>3.6000000000003638</v>
      </c>
      <c r="G6" s="53">
        <v>-0.2000000000007276</v>
      </c>
      <c r="H6" s="53">
        <v>0</v>
      </c>
      <c r="I6" s="54">
        <v>0</v>
      </c>
      <c r="J6" s="54">
        <f t="shared" si="0"/>
        <v>0</v>
      </c>
      <c r="K6" s="81">
        <f t="shared" si="1"/>
        <v>3.3999999999996362</v>
      </c>
    </row>
    <row r="7" spans="1:11">
      <c r="A7" s="89"/>
      <c r="B7" s="102"/>
      <c r="C7" s="68" t="s">
        <v>178</v>
      </c>
      <c r="D7" s="69">
        <v>37.32</v>
      </c>
      <c r="E7" s="65"/>
      <c r="F7" s="65">
        <v>89.719999999999345</v>
      </c>
      <c r="G7" s="53">
        <v>-4.0000000000873115E-2</v>
      </c>
      <c r="H7" s="53">
        <v>0</v>
      </c>
      <c r="I7" s="54">
        <v>104.16519999999991</v>
      </c>
      <c r="J7" s="54">
        <f t="shared" si="0"/>
        <v>0</v>
      </c>
      <c r="K7" s="81">
        <f t="shared" si="1"/>
        <v>193.84519999999839</v>
      </c>
    </row>
    <row r="8" spans="1:11">
      <c r="A8" s="89"/>
      <c r="B8" s="102"/>
      <c r="C8" s="68" t="s">
        <v>181</v>
      </c>
      <c r="D8" s="69">
        <v>58.32</v>
      </c>
      <c r="E8" s="65"/>
      <c r="F8" s="65">
        <v>-0.27999999999883585</v>
      </c>
      <c r="G8" s="53">
        <v>-0.24000000000160071</v>
      </c>
      <c r="H8" s="53">
        <v>0</v>
      </c>
      <c r="I8" s="54">
        <v>568.97519999999986</v>
      </c>
      <c r="J8" s="54">
        <f t="shared" si="0"/>
        <v>0</v>
      </c>
      <c r="K8" s="81">
        <f t="shared" si="1"/>
        <v>568.45519999999942</v>
      </c>
    </row>
    <row r="9" spans="1:11">
      <c r="A9" s="89"/>
      <c r="B9" s="102">
        <v>3</v>
      </c>
      <c r="C9" s="68" t="s">
        <v>182</v>
      </c>
      <c r="D9" s="69">
        <v>82.21</v>
      </c>
      <c r="E9" s="65"/>
      <c r="F9" s="65">
        <v>-0.83999999999650754</v>
      </c>
      <c r="G9" s="53">
        <v>-0.36999999999898137</v>
      </c>
      <c r="H9" s="53">
        <v>0</v>
      </c>
      <c r="I9" s="54">
        <v>-4761.1619000000001</v>
      </c>
      <c r="J9" s="54">
        <f t="shared" si="0"/>
        <v>-4762.3718999999955</v>
      </c>
      <c r="K9" s="81">
        <f t="shared" si="1"/>
        <v>0</v>
      </c>
    </row>
    <row r="10" spans="1:11">
      <c r="A10" s="89"/>
      <c r="B10" s="102"/>
      <c r="C10" s="68" t="s">
        <v>108</v>
      </c>
      <c r="D10" s="69">
        <v>36.799999999999997</v>
      </c>
      <c r="E10" s="65"/>
      <c r="F10" s="65">
        <v>-0.19999999999890861</v>
      </c>
      <c r="G10" s="53">
        <v>-0.59999999999854481</v>
      </c>
      <c r="H10" s="53">
        <v>0</v>
      </c>
      <c r="I10" s="54">
        <v>-1467.8720000000003</v>
      </c>
      <c r="J10" s="54">
        <f t="shared" si="0"/>
        <v>-1468.6719999999978</v>
      </c>
      <c r="K10" s="81">
        <f t="shared" si="1"/>
        <v>0</v>
      </c>
    </row>
    <row r="11" spans="1:11">
      <c r="A11" s="89"/>
      <c r="B11" s="102"/>
      <c r="C11" s="68" t="s">
        <v>183</v>
      </c>
      <c r="D11" s="69">
        <v>65.08</v>
      </c>
      <c r="E11" s="65"/>
      <c r="F11" s="65">
        <v>15.680000000000291</v>
      </c>
      <c r="G11" s="53">
        <v>1.2400000000016007</v>
      </c>
      <c r="H11" s="53">
        <v>0</v>
      </c>
      <c r="I11" s="54">
        <v>28.25879999999961</v>
      </c>
      <c r="J11" s="54">
        <f t="shared" si="0"/>
        <v>0</v>
      </c>
      <c r="K11" s="81">
        <f t="shared" si="1"/>
        <v>45.178800000001502</v>
      </c>
    </row>
    <row r="12" spans="1:11">
      <c r="A12" s="89"/>
      <c r="B12" s="102"/>
      <c r="C12" s="68" t="s">
        <v>184</v>
      </c>
      <c r="D12" s="69">
        <v>36.6</v>
      </c>
      <c r="E12" s="65"/>
      <c r="F12" s="65">
        <v>-0.3999999999996362</v>
      </c>
      <c r="G12" s="53">
        <v>-0.2000000000007276</v>
      </c>
      <c r="H12" s="53">
        <v>0</v>
      </c>
      <c r="I12" s="54">
        <v>-3010.1940000000004</v>
      </c>
      <c r="J12" s="54">
        <f t="shared" si="0"/>
        <v>-3010.7940000000008</v>
      </c>
      <c r="K12" s="81">
        <f t="shared" si="1"/>
        <v>0</v>
      </c>
    </row>
    <row r="13" spans="1:11">
      <c r="A13" s="89"/>
      <c r="B13" s="102"/>
      <c r="C13" s="68" t="s">
        <v>185</v>
      </c>
      <c r="D13" s="69">
        <v>37.32</v>
      </c>
      <c r="E13" s="65">
        <v>2.5</v>
      </c>
      <c r="F13" s="65">
        <v>-0.28000000000065484</v>
      </c>
      <c r="G13" s="53">
        <v>0.45999999999912689</v>
      </c>
      <c r="H13" s="53">
        <v>0</v>
      </c>
      <c r="I13" s="54">
        <v>-3133.8098</v>
      </c>
      <c r="J13" s="54">
        <f t="shared" si="0"/>
        <v>-3133.6298000000015</v>
      </c>
      <c r="K13" s="81">
        <f t="shared" si="1"/>
        <v>0</v>
      </c>
    </row>
    <row r="14" spans="1:11">
      <c r="A14" s="89"/>
      <c r="B14" s="102"/>
      <c r="C14" s="64" t="s">
        <v>186</v>
      </c>
      <c r="D14" s="29">
        <v>58.32</v>
      </c>
      <c r="E14" s="53"/>
      <c r="F14" s="53">
        <v>-17729.28</v>
      </c>
      <c r="G14" s="53">
        <v>-17321.04</v>
      </c>
      <c r="H14" s="53">
        <v>-1600</v>
      </c>
      <c r="I14" s="54">
        <v>-3844.0248000000001</v>
      </c>
      <c r="J14" s="54">
        <f t="shared" si="0"/>
        <v>-40494.344799999999</v>
      </c>
      <c r="K14" s="81">
        <f t="shared" si="1"/>
        <v>0</v>
      </c>
    </row>
    <row r="15" spans="1:11">
      <c r="A15" s="89"/>
      <c r="B15" s="98">
        <v>4</v>
      </c>
      <c r="C15" s="64" t="s">
        <v>187</v>
      </c>
      <c r="D15" s="29">
        <v>82.21</v>
      </c>
      <c r="E15" s="53">
        <v>2.5</v>
      </c>
      <c r="F15" s="53">
        <v>-179.83999999999651</v>
      </c>
      <c r="G15" s="53">
        <v>0.13000000000101863</v>
      </c>
      <c r="H15" s="53">
        <v>-1600</v>
      </c>
      <c r="I15" s="54">
        <v>-4857.1368999999995</v>
      </c>
      <c r="J15" s="54">
        <f t="shared" si="0"/>
        <v>-6636.846899999995</v>
      </c>
      <c r="K15" s="81">
        <f t="shared" si="1"/>
        <v>0</v>
      </c>
    </row>
    <row r="16" spans="1:11">
      <c r="A16" s="89"/>
      <c r="B16" s="98"/>
      <c r="C16" s="64" t="s">
        <v>188</v>
      </c>
      <c r="D16" s="29">
        <v>36.799999999999997</v>
      </c>
      <c r="E16" s="53"/>
      <c r="F16" s="53">
        <v>-0.19999999999890861</v>
      </c>
      <c r="G16" s="53">
        <v>-0.59999999999854481</v>
      </c>
      <c r="H16" s="53">
        <v>0</v>
      </c>
      <c r="I16" s="54">
        <v>47.127999999999702</v>
      </c>
      <c r="J16" s="54">
        <f t="shared" si="0"/>
        <v>0</v>
      </c>
      <c r="K16" s="81">
        <f t="shared" si="1"/>
        <v>46.328000000002248</v>
      </c>
    </row>
    <row r="17" spans="1:11">
      <c r="A17" s="89"/>
      <c r="B17" s="98"/>
      <c r="C17" s="64" t="s">
        <v>189</v>
      </c>
      <c r="D17" s="29">
        <v>65.08</v>
      </c>
      <c r="E17" s="53"/>
      <c r="F17" s="53">
        <v>-0.31999999999970896</v>
      </c>
      <c r="G17" s="53">
        <v>-766.2599999999984</v>
      </c>
      <c r="H17" s="53">
        <v>-1600</v>
      </c>
      <c r="I17" s="54">
        <v>-5354.7412000000004</v>
      </c>
      <c r="J17" s="54">
        <f t="shared" si="0"/>
        <v>-7721.3211999999985</v>
      </c>
      <c r="K17" s="81">
        <f t="shared" si="1"/>
        <v>0</v>
      </c>
    </row>
    <row r="18" spans="1:11">
      <c r="A18" s="89"/>
      <c r="B18" s="98"/>
      <c r="C18" s="64" t="s">
        <v>190</v>
      </c>
      <c r="D18" s="29">
        <v>36.6</v>
      </c>
      <c r="E18" s="53"/>
      <c r="F18" s="53">
        <v>-0.3999999999996362</v>
      </c>
      <c r="G18" s="53">
        <v>-0.2000000000007276</v>
      </c>
      <c r="H18" s="53">
        <v>0</v>
      </c>
      <c r="I18" s="54">
        <v>103.80599999999959</v>
      </c>
      <c r="J18" s="54">
        <f t="shared" si="0"/>
        <v>0</v>
      </c>
      <c r="K18" s="81">
        <f t="shared" si="1"/>
        <v>103.20599999999922</v>
      </c>
    </row>
    <row r="19" spans="1:11">
      <c r="A19" s="89"/>
      <c r="B19" s="98"/>
      <c r="C19" s="64" t="s">
        <v>191</v>
      </c>
      <c r="D19" s="29">
        <v>37.32</v>
      </c>
      <c r="E19" s="53"/>
      <c r="F19" s="53">
        <v>0.72</v>
      </c>
      <c r="G19" s="53"/>
      <c r="H19" s="53">
        <v>0.96</v>
      </c>
      <c r="I19" s="54">
        <v>104.16519999999991</v>
      </c>
      <c r="J19" s="54">
        <f t="shared" si="0"/>
        <v>0</v>
      </c>
      <c r="K19" s="81">
        <f t="shared" si="1"/>
        <v>105.84519999999992</v>
      </c>
    </row>
    <row r="20" spans="1:11">
      <c r="A20" s="89"/>
      <c r="B20" s="98"/>
      <c r="C20" s="64" t="s">
        <v>192</v>
      </c>
      <c r="D20" s="29">
        <v>58.32</v>
      </c>
      <c r="E20" s="53"/>
      <c r="F20" s="53">
        <v>-17729.28</v>
      </c>
      <c r="G20" s="53">
        <v>-17321.04</v>
      </c>
      <c r="H20" s="53">
        <v>0</v>
      </c>
      <c r="I20" s="54">
        <v>-3844.0248000000001</v>
      </c>
      <c r="J20" s="54">
        <f t="shared" si="0"/>
        <v>-38894.344799999999</v>
      </c>
      <c r="K20" s="81">
        <f t="shared" si="1"/>
        <v>0</v>
      </c>
    </row>
    <row r="21" spans="1:11">
      <c r="A21" s="89"/>
      <c r="B21" s="98">
        <v>5</v>
      </c>
      <c r="C21" s="64" t="s">
        <v>193</v>
      </c>
      <c r="D21" s="29">
        <v>82.21</v>
      </c>
      <c r="E21" s="53">
        <v>2.5</v>
      </c>
      <c r="F21" s="53">
        <v>-1776.8399999999965</v>
      </c>
      <c r="G21" s="53">
        <v>-0.30000000000291038</v>
      </c>
      <c r="H21" s="53">
        <v>0</v>
      </c>
      <c r="I21" s="54">
        <v>-4857.1368999999995</v>
      </c>
      <c r="J21" s="54">
        <f t="shared" si="0"/>
        <v>-6634.2768999999989</v>
      </c>
      <c r="K21" s="81">
        <f t="shared" si="1"/>
        <v>0</v>
      </c>
    </row>
    <row r="22" spans="1:11">
      <c r="A22" s="89"/>
      <c r="B22" s="98"/>
      <c r="C22" s="64" t="s">
        <v>194</v>
      </c>
      <c r="D22" s="29">
        <v>36.799999999999997</v>
      </c>
      <c r="E22" s="53"/>
      <c r="F22" s="53">
        <v>12.800000000001091</v>
      </c>
      <c r="G22" s="53">
        <v>0.40000000000145519</v>
      </c>
      <c r="H22" s="53">
        <v>0</v>
      </c>
      <c r="I22" s="54">
        <v>-3017.8720000000003</v>
      </c>
      <c r="J22" s="54">
        <f t="shared" si="0"/>
        <v>-3004.6719999999978</v>
      </c>
      <c r="K22" s="81">
        <f t="shared" si="1"/>
        <v>0</v>
      </c>
    </row>
    <row r="23" spans="1:11">
      <c r="A23" s="89"/>
      <c r="B23" s="98"/>
      <c r="C23" s="64" t="s">
        <v>195</v>
      </c>
      <c r="D23" s="29">
        <v>65.08</v>
      </c>
      <c r="E23" s="53"/>
      <c r="F23" s="53">
        <v>-0.31999999999970896</v>
      </c>
      <c r="G23" s="53">
        <v>-0.75999999999839929</v>
      </c>
      <c r="H23" s="53">
        <v>0</v>
      </c>
      <c r="I23" s="54">
        <v>-4.74120000000039</v>
      </c>
      <c r="J23" s="54">
        <v>0</v>
      </c>
      <c r="K23" s="81">
        <f t="shared" si="1"/>
        <v>0</v>
      </c>
    </row>
    <row r="24" spans="1:11">
      <c r="A24" s="89"/>
      <c r="B24" s="98"/>
      <c r="C24" s="64" t="s">
        <v>196</v>
      </c>
      <c r="D24" s="29">
        <v>36.6</v>
      </c>
      <c r="E24" s="53">
        <v>2.5</v>
      </c>
      <c r="F24" s="53">
        <v>-6.3999999999996362</v>
      </c>
      <c r="G24" s="53">
        <v>0</v>
      </c>
      <c r="H24" s="53">
        <v>0</v>
      </c>
      <c r="I24" s="54">
        <v>106.83100000000013</v>
      </c>
      <c r="J24" s="54">
        <f t="shared" si="0"/>
        <v>0</v>
      </c>
      <c r="K24" s="81">
        <f t="shared" si="1"/>
        <v>100.43100000000049</v>
      </c>
    </row>
    <row r="25" spans="1:11">
      <c r="A25" s="89"/>
      <c r="B25" s="98"/>
      <c r="C25" s="64" t="s">
        <v>197</v>
      </c>
      <c r="D25" s="29">
        <v>38</v>
      </c>
      <c r="E25" s="53"/>
      <c r="F25" s="53">
        <v>-11552</v>
      </c>
      <c r="G25" s="53">
        <v>-11286</v>
      </c>
      <c r="H25" s="53">
        <v>-1600</v>
      </c>
      <c r="I25" s="54">
        <v>-3063.94</v>
      </c>
      <c r="J25" s="54">
        <f t="shared" si="0"/>
        <v>-27501.94</v>
      </c>
      <c r="K25" s="81">
        <f t="shared" si="1"/>
        <v>0</v>
      </c>
    </row>
    <row r="26" spans="1:11" ht="25.5">
      <c r="A26" s="89"/>
      <c r="B26" s="98"/>
      <c r="C26" s="64" t="s">
        <v>198</v>
      </c>
      <c r="D26" s="29">
        <v>58.32</v>
      </c>
      <c r="E26" s="53">
        <v>2.5</v>
      </c>
      <c r="F26" s="53">
        <v>10.720000000001164</v>
      </c>
      <c r="G26" s="53">
        <v>-63.540000000000873</v>
      </c>
      <c r="H26" s="53">
        <v>63</v>
      </c>
      <c r="I26" s="54">
        <v>160.0001999999995</v>
      </c>
      <c r="J26" s="54">
        <f t="shared" si="0"/>
        <v>0</v>
      </c>
      <c r="K26" s="81">
        <f t="shared" si="1"/>
        <v>170.18019999999979</v>
      </c>
    </row>
    <row r="27" spans="1:11">
      <c r="A27" s="89"/>
      <c r="B27" s="98">
        <v>6</v>
      </c>
      <c r="C27" s="64" t="s">
        <v>199</v>
      </c>
      <c r="D27" s="29">
        <v>76.430000000000007</v>
      </c>
      <c r="E27" s="53"/>
      <c r="F27" s="53">
        <v>0.27999999999883585</v>
      </c>
      <c r="G27" s="53">
        <v>0.28999999999723514</v>
      </c>
      <c r="H27" s="53">
        <v>0</v>
      </c>
      <c r="I27" s="54">
        <v>-4539.2677000000003</v>
      </c>
      <c r="J27" s="54">
        <f t="shared" si="0"/>
        <v>-4538.6977000000043</v>
      </c>
      <c r="K27" s="81">
        <f t="shared" si="1"/>
        <v>0</v>
      </c>
    </row>
    <row r="28" spans="1:11">
      <c r="A28" s="89"/>
      <c r="B28" s="98"/>
      <c r="C28" s="64" t="s">
        <v>200</v>
      </c>
      <c r="D28" s="29">
        <v>36.799999999999997</v>
      </c>
      <c r="E28" s="53"/>
      <c r="F28" s="53">
        <v>12.800000000001091</v>
      </c>
      <c r="G28" s="53">
        <v>0.40000000000145519</v>
      </c>
      <c r="H28" s="53">
        <v>0</v>
      </c>
      <c r="I28" s="54">
        <v>17.13</v>
      </c>
      <c r="J28" s="54">
        <f t="shared" si="0"/>
        <v>0</v>
      </c>
      <c r="K28" s="81">
        <f t="shared" si="1"/>
        <v>30.330000000002546</v>
      </c>
    </row>
    <row r="29" spans="1:11">
      <c r="A29" s="89"/>
      <c r="B29" s="98"/>
      <c r="C29" s="64" t="s">
        <v>189</v>
      </c>
      <c r="D29" s="29">
        <v>65.08</v>
      </c>
      <c r="E29" s="53">
        <v>2.5</v>
      </c>
      <c r="F29" s="53">
        <v>-0.31999999999970896</v>
      </c>
      <c r="G29" s="53">
        <v>-23.759999999998399</v>
      </c>
      <c r="H29" s="53">
        <v>-1600</v>
      </c>
      <c r="I29" s="54">
        <v>-5450.7162000000008</v>
      </c>
      <c r="J29" s="54">
        <f t="shared" si="0"/>
        <v>-7074.7961999999989</v>
      </c>
      <c r="K29" s="81">
        <f t="shared" si="1"/>
        <v>0</v>
      </c>
    </row>
    <row r="30" spans="1:11">
      <c r="A30" s="89"/>
      <c r="B30" s="98"/>
      <c r="C30" s="64" t="s">
        <v>201</v>
      </c>
      <c r="D30" s="29">
        <v>36.6</v>
      </c>
      <c r="E30" s="53"/>
      <c r="F30" s="53">
        <v>-0.3999999999996362</v>
      </c>
      <c r="G30" s="53">
        <v>-0.2000000000007276</v>
      </c>
      <c r="H30" s="53">
        <v>0</v>
      </c>
      <c r="I30" s="54">
        <v>-3010.1940000000004</v>
      </c>
      <c r="J30" s="54">
        <f t="shared" si="0"/>
        <v>-3010.7940000000008</v>
      </c>
      <c r="K30" s="81">
        <f t="shared" si="1"/>
        <v>0</v>
      </c>
    </row>
    <row r="31" spans="1:11">
      <c r="A31" s="89"/>
      <c r="B31" s="98"/>
      <c r="C31" s="64" t="s">
        <v>202</v>
      </c>
      <c r="D31" s="29">
        <v>38</v>
      </c>
      <c r="E31" s="53"/>
      <c r="F31" s="53">
        <v>-11552</v>
      </c>
      <c r="G31" s="53">
        <v>-11286</v>
      </c>
      <c r="H31" s="53">
        <v>-1600</v>
      </c>
      <c r="I31" s="54">
        <v>-3063.94</v>
      </c>
      <c r="J31" s="54">
        <f t="shared" si="0"/>
        <v>-27501.94</v>
      </c>
      <c r="K31" s="81">
        <f t="shared" si="1"/>
        <v>0</v>
      </c>
    </row>
    <row r="32" spans="1:11">
      <c r="A32" s="89"/>
      <c r="B32" s="98"/>
      <c r="C32" s="64" t="s">
        <v>203</v>
      </c>
      <c r="D32" s="29">
        <v>64.510000000000005</v>
      </c>
      <c r="E32" s="53"/>
      <c r="F32" s="53">
        <v>-4.0000000000873115E-2</v>
      </c>
      <c r="G32" s="53">
        <v>0.52999999999883585</v>
      </c>
      <c r="H32" s="53">
        <v>0</v>
      </c>
      <c r="I32" s="54">
        <v>207.14109999999982</v>
      </c>
      <c r="J32" s="54">
        <f t="shared" si="0"/>
        <v>0</v>
      </c>
      <c r="K32" s="81">
        <f t="shared" si="1"/>
        <v>207.63109999999779</v>
      </c>
    </row>
    <row r="33" spans="1:11">
      <c r="A33" s="89"/>
      <c r="B33" s="98">
        <v>7</v>
      </c>
      <c r="C33" s="64" t="s">
        <v>204</v>
      </c>
      <c r="D33" s="29">
        <v>76.430000000000007</v>
      </c>
      <c r="E33" s="53"/>
      <c r="F33" s="53">
        <v>-4.7200000000011642</v>
      </c>
      <c r="G33" s="53">
        <v>0.28999999999723514</v>
      </c>
      <c r="H33" s="53">
        <v>0</v>
      </c>
      <c r="I33" s="54">
        <v>-4539.2677000000003</v>
      </c>
      <c r="J33" s="54">
        <f t="shared" si="0"/>
        <v>-4543.6977000000043</v>
      </c>
      <c r="K33" s="81">
        <f t="shared" si="1"/>
        <v>0</v>
      </c>
    </row>
    <row r="34" spans="1:11">
      <c r="A34" s="89"/>
      <c r="B34" s="98"/>
      <c r="C34" s="64" t="s">
        <v>205</v>
      </c>
      <c r="D34" s="29">
        <v>36.799999999999997</v>
      </c>
      <c r="E34" s="53"/>
      <c r="F34" s="53">
        <v>12.800000000001091</v>
      </c>
      <c r="G34" s="53">
        <v>-10929.599999999999</v>
      </c>
      <c r="H34" s="53">
        <v>-1600</v>
      </c>
      <c r="I34" s="54">
        <v>-3017.8720000000003</v>
      </c>
      <c r="J34" s="54">
        <f t="shared" si="0"/>
        <v>-15534.671999999999</v>
      </c>
      <c r="K34" s="81">
        <f t="shared" si="1"/>
        <v>0</v>
      </c>
    </row>
    <row r="35" spans="1:11">
      <c r="A35" s="89"/>
      <c r="B35" s="98"/>
      <c r="C35" s="64" t="s">
        <v>206</v>
      </c>
      <c r="D35" s="29">
        <v>65.08</v>
      </c>
      <c r="E35" s="53"/>
      <c r="F35" s="53">
        <v>-0.31999999999970896</v>
      </c>
      <c r="G35" s="53">
        <v>-0.75999999999839929</v>
      </c>
      <c r="H35" s="53">
        <v>0</v>
      </c>
      <c r="I35" s="54">
        <v>-5354.7412000000004</v>
      </c>
      <c r="J35" s="54">
        <f t="shared" si="0"/>
        <v>-5355.8211999999985</v>
      </c>
      <c r="K35" s="81">
        <f t="shared" si="1"/>
        <v>0</v>
      </c>
    </row>
    <row r="36" spans="1:11">
      <c r="A36" s="89"/>
      <c r="B36" s="98"/>
      <c r="C36" s="64" t="s">
        <v>207</v>
      </c>
      <c r="D36" s="29">
        <v>36.6</v>
      </c>
      <c r="E36" s="53"/>
      <c r="F36" s="53">
        <v>73.600000000000364</v>
      </c>
      <c r="G36" s="53">
        <v>-0.2000000000007276</v>
      </c>
      <c r="H36" s="53">
        <v>0</v>
      </c>
      <c r="I36" s="54">
        <v>89.805999999999585</v>
      </c>
      <c r="J36" s="54">
        <f t="shared" si="0"/>
        <v>0</v>
      </c>
      <c r="K36" s="81">
        <f t="shared" si="1"/>
        <v>163.20599999999922</v>
      </c>
    </row>
    <row r="37" spans="1:11">
      <c r="A37" s="89"/>
      <c r="B37" s="98"/>
      <c r="C37" s="64" t="s">
        <v>208</v>
      </c>
      <c r="D37" s="29">
        <v>37.36</v>
      </c>
      <c r="E37" s="53"/>
      <c r="F37" s="53">
        <v>2.5599999999994907</v>
      </c>
      <c r="G37" s="53">
        <v>4.0799999999999272</v>
      </c>
      <c r="H37" s="53">
        <v>0</v>
      </c>
      <c r="I37" s="54">
        <v>105.62960000000021</v>
      </c>
      <c r="J37" s="54">
        <f t="shared" si="0"/>
        <v>0</v>
      </c>
      <c r="K37" s="81">
        <f t="shared" si="1"/>
        <v>112.26959999999963</v>
      </c>
    </row>
    <row r="38" spans="1:11">
      <c r="A38" s="89"/>
      <c r="B38" s="98"/>
      <c r="C38" s="64" t="s">
        <v>209</v>
      </c>
      <c r="D38" s="29">
        <v>64.510000000000005</v>
      </c>
      <c r="E38" s="53"/>
      <c r="F38" s="53">
        <v>-4.0000000000873115E-2</v>
      </c>
      <c r="G38" s="53">
        <v>-3.4700000000011642</v>
      </c>
      <c r="H38" s="53">
        <v>0</v>
      </c>
      <c r="I38" s="54">
        <v>134.14109999999982</v>
      </c>
      <c r="J38" s="54">
        <f t="shared" si="0"/>
        <v>0</v>
      </c>
      <c r="K38" s="81">
        <f t="shared" si="1"/>
        <v>130.63109999999779</v>
      </c>
    </row>
    <row r="39" spans="1:11">
      <c r="A39" s="89"/>
      <c r="B39" s="98">
        <v>8</v>
      </c>
      <c r="C39" s="64" t="s">
        <v>210</v>
      </c>
      <c r="D39" s="29">
        <v>76.400000000000006</v>
      </c>
      <c r="E39" s="53"/>
      <c r="F39" s="53">
        <v>-0.60000000000218279</v>
      </c>
      <c r="G39" s="53">
        <v>0.19999999999708962</v>
      </c>
      <c r="H39" s="53">
        <v>0</v>
      </c>
      <c r="I39" s="54">
        <v>27.88</v>
      </c>
      <c r="J39" s="54">
        <f t="shared" si="0"/>
        <v>0</v>
      </c>
      <c r="K39" s="81">
        <f t="shared" si="1"/>
        <v>27.479999999994906</v>
      </c>
    </row>
    <row r="40" spans="1:11">
      <c r="A40" s="89"/>
      <c r="B40" s="98"/>
      <c r="C40" s="64" t="s">
        <v>211</v>
      </c>
      <c r="D40" s="29">
        <v>36.799999999999997</v>
      </c>
      <c r="E40" s="53">
        <v>2.5</v>
      </c>
      <c r="F40" s="53">
        <v>-11947.199999999999</v>
      </c>
      <c r="G40" s="53">
        <v>-11672.099999999999</v>
      </c>
      <c r="H40" s="53">
        <v>0</v>
      </c>
      <c r="I40" s="54">
        <v>-3113.8469999999998</v>
      </c>
      <c r="J40" s="54">
        <f t="shared" si="0"/>
        <v>-26733.146999999997</v>
      </c>
      <c r="K40" s="81">
        <f t="shared" si="1"/>
        <v>0</v>
      </c>
    </row>
    <row r="41" spans="1:11" ht="25.5">
      <c r="A41" s="89"/>
      <c r="B41" s="98"/>
      <c r="C41" s="64" t="s">
        <v>212</v>
      </c>
      <c r="D41" s="29">
        <v>65.08</v>
      </c>
      <c r="E41" s="66">
        <v>2.5</v>
      </c>
      <c r="F41" s="66">
        <v>-20544.32</v>
      </c>
      <c r="G41" s="53">
        <v>-20071.259999999998</v>
      </c>
      <c r="H41" s="53">
        <v>-1600</v>
      </c>
      <c r="I41" s="54">
        <v>-5450.7162000000008</v>
      </c>
      <c r="J41" s="54">
        <f t="shared" si="0"/>
        <v>-47666.296200000004</v>
      </c>
      <c r="K41" s="81">
        <f t="shared" si="1"/>
        <v>0</v>
      </c>
    </row>
    <row r="42" spans="1:11" ht="25.5">
      <c r="A42" s="89"/>
      <c r="B42" s="98"/>
      <c r="C42" s="64" t="s">
        <v>213</v>
      </c>
      <c r="D42" s="29">
        <v>36.6</v>
      </c>
      <c r="E42" s="66"/>
      <c r="F42" s="66">
        <v>-0.3999999999996362</v>
      </c>
      <c r="G42" s="53">
        <v>-0.2000000000007276</v>
      </c>
      <c r="H42" s="53">
        <v>0</v>
      </c>
      <c r="I42" s="54">
        <v>-3010.1940000000004</v>
      </c>
      <c r="J42" s="54">
        <f t="shared" si="0"/>
        <v>-3010.7940000000008</v>
      </c>
      <c r="K42" s="81">
        <f t="shared" si="1"/>
        <v>0</v>
      </c>
    </row>
    <row r="43" spans="1:11">
      <c r="A43" s="89"/>
      <c r="B43" s="98"/>
      <c r="C43" s="64" t="s">
        <v>214</v>
      </c>
      <c r="D43" s="29">
        <v>37.32</v>
      </c>
      <c r="E43" s="66"/>
      <c r="F43" s="66">
        <v>-11345.28</v>
      </c>
      <c r="G43" s="53">
        <v>-11084.04</v>
      </c>
      <c r="H43" s="53">
        <v>-1600</v>
      </c>
      <c r="I43" s="54">
        <v>-3037.8348000000001</v>
      </c>
      <c r="J43" s="54">
        <f t="shared" si="0"/>
        <v>-27067.1548</v>
      </c>
      <c r="K43" s="81">
        <f t="shared" si="1"/>
        <v>0</v>
      </c>
    </row>
    <row r="44" spans="1:11">
      <c r="A44" s="89"/>
      <c r="B44" s="98"/>
      <c r="C44" s="64" t="s">
        <v>215</v>
      </c>
      <c r="D44" s="29">
        <v>58.32</v>
      </c>
      <c r="E44" s="66"/>
      <c r="F44" s="66">
        <v>0.72000000000116415</v>
      </c>
      <c r="G44" s="53">
        <v>-21.040000000000873</v>
      </c>
      <c r="H44" s="53">
        <v>0</v>
      </c>
      <c r="I44" s="54">
        <v>134.77520000000004</v>
      </c>
      <c r="J44" s="54">
        <f t="shared" si="0"/>
        <v>0</v>
      </c>
      <c r="K44" s="81">
        <f t="shared" si="1"/>
        <v>114.45520000000033</v>
      </c>
    </row>
    <row r="45" spans="1:11">
      <c r="A45" s="89"/>
      <c r="B45" s="98">
        <v>9</v>
      </c>
      <c r="C45" s="64" t="s">
        <v>216</v>
      </c>
      <c r="D45" s="29">
        <v>76.430000000000007</v>
      </c>
      <c r="E45" s="66"/>
      <c r="F45" s="66">
        <v>-0.72000000000116415</v>
      </c>
      <c r="G45" s="53">
        <v>0.28999999999723514</v>
      </c>
      <c r="H45" s="53">
        <v>0</v>
      </c>
      <c r="I45" s="54">
        <v>163.73229999999967</v>
      </c>
      <c r="J45" s="54">
        <f t="shared" si="0"/>
        <v>0</v>
      </c>
      <c r="K45" s="81">
        <f t="shared" si="1"/>
        <v>163.30229999999574</v>
      </c>
    </row>
    <row r="46" spans="1:11" ht="25.5">
      <c r="A46" s="89"/>
      <c r="B46" s="98"/>
      <c r="C46" s="64" t="s">
        <v>213</v>
      </c>
      <c r="D46" s="29">
        <v>36.799999999999997</v>
      </c>
      <c r="E46" s="66"/>
      <c r="F46" s="66">
        <v>-0.19999999999890861</v>
      </c>
      <c r="G46" s="53">
        <v>0.40000000000145519</v>
      </c>
      <c r="H46" s="53">
        <v>0</v>
      </c>
      <c r="I46" s="54">
        <v>-3017.8720000000003</v>
      </c>
      <c r="J46" s="54">
        <f t="shared" si="0"/>
        <v>-3017.6719999999978</v>
      </c>
      <c r="K46" s="81">
        <f t="shared" si="1"/>
        <v>0</v>
      </c>
    </row>
    <row r="47" spans="1:11">
      <c r="A47" s="89"/>
      <c r="B47" s="98"/>
      <c r="C47" s="64" t="s">
        <v>217</v>
      </c>
      <c r="D47" s="29">
        <v>65.040000000000006</v>
      </c>
      <c r="E47" s="66"/>
      <c r="F47" s="66">
        <v>-0.16000000000349246</v>
      </c>
      <c r="G47" s="53">
        <v>33.119999999998981</v>
      </c>
      <c r="H47" s="53">
        <v>-1600</v>
      </c>
      <c r="I47" s="54">
        <v>-5353.2056000000002</v>
      </c>
      <c r="J47" s="54">
        <f t="shared" si="0"/>
        <v>-6920.2456000000047</v>
      </c>
      <c r="K47" s="81">
        <f t="shared" si="1"/>
        <v>0</v>
      </c>
    </row>
    <row r="48" spans="1:11">
      <c r="A48" s="89"/>
      <c r="B48" s="98"/>
      <c r="C48" s="64" t="s">
        <v>218</v>
      </c>
      <c r="D48" s="29">
        <v>36.6</v>
      </c>
      <c r="E48" s="66"/>
      <c r="F48" s="66">
        <v>873.60000000000036</v>
      </c>
      <c r="G48" s="53">
        <v>129.79999999999927</v>
      </c>
      <c r="H48" s="53">
        <v>0</v>
      </c>
      <c r="I48" s="54">
        <v>-3010.1940000000004</v>
      </c>
      <c r="J48" s="54">
        <f t="shared" si="0"/>
        <v>-2006.7940000000008</v>
      </c>
      <c r="K48" s="81">
        <f t="shared" si="1"/>
        <v>0</v>
      </c>
    </row>
    <row r="49" spans="1:11">
      <c r="A49" s="89"/>
      <c r="B49" s="98"/>
      <c r="C49" s="64" t="s">
        <v>219</v>
      </c>
      <c r="D49" s="29">
        <v>37.32</v>
      </c>
      <c r="E49" s="66">
        <v>2.5</v>
      </c>
      <c r="F49" s="66">
        <v>4.7199999999993452</v>
      </c>
      <c r="G49" s="53">
        <v>3.4599999999991269</v>
      </c>
      <c r="H49" s="53">
        <v>0</v>
      </c>
      <c r="I49" s="54">
        <v>-3133.8098</v>
      </c>
      <c r="J49" s="54">
        <f t="shared" si="0"/>
        <v>-3125.6298000000015</v>
      </c>
      <c r="K49" s="81">
        <f t="shared" si="1"/>
        <v>0</v>
      </c>
    </row>
    <row r="50" spans="1:11">
      <c r="A50" s="89"/>
      <c r="B50" s="98"/>
      <c r="C50" s="64" t="s">
        <v>220</v>
      </c>
      <c r="D50" s="29">
        <v>64.510000000000005</v>
      </c>
      <c r="E50" s="53"/>
      <c r="F50" s="53">
        <v>-19611.04</v>
      </c>
      <c r="G50" s="53">
        <v>-19159.47</v>
      </c>
      <c r="H50" s="53">
        <v>-1600</v>
      </c>
      <c r="I50" s="54">
        <v>-5972.8589000000002</v>
      </c>
      <c r="J50" s="54">
        <f t="shared" si="0"/>
        <v>-46343.368900000001</v>
      </c>
      <c r="K50" s="81">
        <f t="shared" si="1"/>
        <v>0</v>
      </c>
    </row>
    <row r="51" spans="1:11">
      <c r="A51" s="89"/>
      <c r="B51" s="98">
        <v>10</v>
      </c>
      <c r="C51" s="64" t="s">
        <v>221</v>
      </c>
      <c r="D51" s="29">
        <v>76.430000000000007</v>
      </c>
      <c r="E51" s="53"/>
      <c r="F51" s="53">
        <v>-16264.304</v>
      </c>
      <c r="G51" s="53">
        <v>-15889.797</v>
      </c>
      <c r="H51" s="53">
        <v>0</v>
      </c>
      <c r="I51" s="54">
        <v>-3177.4873900000002</v>
      </c>
      <c r="J51" s="54">
        <f t="shared" si="0"/>
        <v>-35331.588390000004</v>
      </c>
      <c r="K51" s="81">
        <f t="shared" si="1"/>
        <v>0</v>
      </c>
    </row>
    <row r="52" spans="1:11">
      <c r="A52" s="89"/>
      <c r="B52" s="98"/>
      <c r="C52" s="12" t="s">
        <v>222</v>
      </c>
      <c r="D52" s="29">
        <v>36.799999999999997</v>
      </c>
      <c r="E52" s="53"/>
      <c r="F52" s="53">
        <v>-7831.0399999999991</v>
      </c>
      <c r="G52" s="53">
        <v>-7650.7199999999984</v>
      </c>
      <c r="H52" s="53">
        <v>0</v>
      </c>
      <c r="I52" s="54">
        <v>-2112.5104000000001</v>
      </c>
      <c r="J52" s="54">
        <f t="shared" si="0"/>
        <v>-17594.270399999998</v>
      </c>
      <c r="K52" s="81">
        <f t="shared" si="1"/>
        <v>0</v>
      </c>
    </row>
    <row r="53" spans="1:11">
      <c r="A53" s="89"/>
      <c r="B53" s="98"/>
      <c r="C53" s="64" t="s">
        <v>223</v>
      </c>
      <c r="D53" s="29">
        <v>65.040000000000006</v>
      </c>
      <c r="E53" s="53"/>
      <c r="F53" s="53">
        <v>0.48799999999755528</v>
      </c>
      <c r="G53" s="53">
        <v>0.18399999999928696</v>
      </c>
      <c r="H53" s="53">
        <v>0</v>
      </c>
      <c r="I53" s="54">
        <v>-2120.2439199999999</v>
      </c>
      <c r="J53" s="54">
        <f t="shared" si="0"/>
        <v>-2119.571920000003</v>
      </c>
      <c r="K53" s="81">
        <f t="shared" si="1"/>
        <v>0</v>
      </c>
    </row>
    <row r="54" spans="1:11">
      <c r="A54" s="89"/>
      <c r="B54" s="98"/>
      <c r="C54" s="64" t="s">
        <v>224</v>
      </c>
      <c r="D54" s="29">
        <v>36.6</v>
      </c>
      <c r="E54" s="53"/>
      <c r="F54" s="53">
        <v>-7788.48</v>
      </c>
      <c r="G54" s="53">
        <v>-7609.14</v>
      </c>
      <c r="H54" s="53">
        <v>0</v>
      </c>
      <c r="I54" s="54">
        <v>-2107.1358</v>
      </c>
      <c r="J54" s="54">
        <f t="shared" si="0"/>
        <v>-17504.755799999999</v>
      </c>
      <c r="K54" s="81">
        <f t="shared" si="1"/>
        <v>0</v>
      </c>
    </row>
    <row r="55" spans="1:11">
      <c r="A55" s="89"/>
      <c r="B55" s="98"/>
      <c r="C55" s="64" t="s">
        <v>225</v>
      </c>
      <c r="D55" s="29">
        <v>37.32</v>
      </c>
      <c r="E55" s="53"/>
      <c r="F55" s="53">
        <v>-7941.6959999999999</v>
      </c>
      <c r="G55" s="53">
        <v>4241.1719999999996</v>
      </c>
      <c r="H55" s="53">
        <v>480</v>
      </c>
      <c r="I55" s="54">
        <v>72.515640000000076</v>
      </c>
      <c r="J55" s="54">
        <f t="shared" si="0"/>
        <v>-3148.0083600000003</v>
      </c>
      <c r="K55" s="81">
        <f t="shared" si="1"/>
        <v>0</v>
      </c>
    </row>
    <row r="56" spans="1:11">
      <c r="A56" s="89"/>
      <c r="B56" s="98"/>
      <c r="C56" s="64" t="s">
        <v>225</v>
      </c>
      <c r="D56" s="29">
        <v>64.510000000000005</v>
      </c>
      <c r="E56" s="53"/>
      <c r="F56" s="53">
        <v>-13727.727999999999</v>
      </c>
      <c r="G56" s="53">
        <v>-13411.629000000001</v>
      </c>
      <c r="H56" s="53">
        <v>480</v>
      </c>
      <c r="I56" s="54">
        <v>140.99877000000015</v>
      </c>
      <c r="J56" s="54">
        <f t="shared" si="0"/>
        <v>-26518.358229999998</v>
      </c>
      <c r="K56" s="81">
        <f t="shared" si="1"/>
        <v>0</v>
      </c>
    </row>
    <row r="57" spans="1:11">
      <c r="A57" s="58"/>
      <c r="B57" s="58"/>
      <c r="C57" s="58"/>
      <c r="D57" s="58"/>
      <c r="E57" s="58"/>
      <c r="F57" s="58"/>
      <c r="G57" s="67"/>
      <c r="H57" s="58"/>
      <c r="I57" s="58"/>
      <c r="J57" s="82"/>
      <c r="K57" s="80">
        <f t="shared" si="1"/>
        <v>0</v>
      </c>
    </row>
    <row r="58" spans="1:11" ht="13.5" thickBot="1">
      <c r="A58" s="58"/>
      <c r="B58" s="58"/>
      <c r="C58" s="58"/>
      <c r="D58" s="58"/>
      <c r="E58" s="58"/>
      <c r="F58" s="58"/>
      <c r="G58" s="67"/>
      <c r="H58" s="58"/>
      <c r="I58" s="58"/>
      <c r="J58" s="82"/>
      <c r="K58" s="80">
        <f t="shared" si="1"/>
        <v>0</v>
      </c>
    </row>
    <row r="59" spans="1:11" ht="13.5" thickBot="1">
      <c r="A59" s="99">
        <v>5</v>
      </c>
      <c r="B59" s="38">
        <v>1</v>
      </c>
      <c r="C59" s="2" t="s">
        <v>226</v>
      </c>
      <c r="D59" s="41">
        <v>39.700000000000003</v>
      </c>
      <c r="E59" s="53"/>
      <c r="F59" s="53">
        <v>-12068.800000000001</v>
      </c>
      <c r="G59" s="53">
        <v>9.0999999999985448</v>
      </c>
      <c r="H59" s="53">
        <v>0</v>
      </c>
      <c r="I59" s="53">
        <v>0</v>
      </c>
      <c r="J59" s="54">
        <f t="shared" si="0"/>
        <v>-12059.700000000003</v>
      </c>
      <c r="K59" s="81">
        <f t="shared" si="1"/>
        <v>0</v>
      </c>
    </row>
    <row r="60" spans="1:11" ht="13.5" thickBot="1">
      <c r="A60" s="100"/>
      <c r="B60" s="32">
        <v>2</v>
      </c>
      <c r="C60" s="2" t="s">
        <v>227</v>
      </c>
      <c r="D60" s="41">
        <v>40.19</v>
      </c>
      <c r="E60" s="53"/>
      <c r="F60" s="53">
        <v>2.2400000000016007</v>
      </c>
      <c r="G60" s="53">
        <v>63.570000000001528</v>
      </c>
      <c r="H60" s="53">
        <v>0</v>
      </c>
      <c r="I60" s="53">
        <v>0</v>
      </c>
      <c r="J60" s="54">
        <f t="shared" si="0"/>
        <v>0</v>
      </c>
      <c r="K60" s="81">
        <f t="shared" si="1"/>
        <v>65.810000000003129</v>
      </c>
    </row>
    <row r="61" spans="1:11" ht="13.5" thickBot="1">
      <c r="A61" s="101"/>
      <c r="B61" s="39">
        <v>3</v>
      </c>
      <c r="C61" s="40" t="s">
        <v>141</v>
      </c>
      <c r="D61" s="42">
        <v>39.700000000000003</v>
      </c>
      <c r="E61" s="53"/>
      <c r="F61" s="53">
        <v>-12068.800000000001</v>
      </c>
      <c r="G61" s="53">
        <v>-11790.900000000001</v>
      </c>
      <c r="H61" s="53">
        <v>0</v>
      </c>
      <c r="I61" s="53">
        <v>0</v>
      </c>
      <c r="J61" s="54">
        <f t="shared" si="0"/>
        <v>-23859.700000000004</v>
      </c>
      <c r="K61" s="81">
        <f t="shared" si="1"/>
        <v>0</v>
      </c>
    </row>
    <row r="62" spans="1:11">
      <c r="J62" s="57">
        <f>SUM(J3:J61)</f>
        <v>-510376.13550000003</v>
      </c>
      <c r="K62" s="80">
        <f>SUM(K3:K61)</f>
        <v>2714.6428999999944</v>
      </c>
    </row>
  </sheetData>
  <mergeCells count="11">
    <mergeCell ref="A59:A61"/>
    <mergeCell ref="A3:A56"/>
    <mergeCell ref="B3:B8"/>
    <mergeCell ref="B9:B14"/>
    <mergeCell ref="B15:B20"/>
    <mergeCell ref="B21:B26"/>
    <mergeCell ref="B27:B32"/>
    <mergeCell ref="B33:B38"/>
    <mergeCell ref="B39:B44"/>
    <mergeCell ref="B45:B50"/>
    <mergeCell ref="B51:B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16"/>
  <sheetViews>
    <sheetView workbookViewId="0">
      <selection activeCell="E15" sqref="E15"/>
    </sheetView>
  </sheetViews>
  <sheetFormatPr defaultRowHeight="15"/>
  <cols>
    <col min="3" max="3" width="28.85546875" bestFit="1" customWidth="1"/>
    <col min="10" max="10" width="9.85546875" customWidth="1"/>
  </cols>
  <sheetData>
    <row r="2" spans="1:10" ht="39">
      <c r="A2" s="1" t="s">
        <v>50</v>
      </c>
      <c r="B2" s="1" t="s">
        <v>0</v>
      </c>
      <c r="C2" s="1" t="s">
        <v>1</v>
      </c>
      <c r="D2" s="1" t="s">
        <v>2</v>
      </c>
      <c r="E2" s="1" t="s">
        <v>94</v>
      </c>
      <c r="F2" s="1" t="s">
        <v>95</v>
      </c>
      <c r="G2" s="1" t="s">
        <v>96</v>
      </c>
      <c r="H2" s="1" t="s">
        <v>49</v>
      </c>
      <c r="I2" s="2" t="s">
        <v>4</v>
      </c>
      <c r="J2" s="2" t="s">
        <v>249</v>
      </c>
    </row>
    <row r="3" spans="1:10">
      <c r="A3" s="103" t="s">
        <v>228</v>
      </c>
      <c r="B3" s="103"/>
      <c r="C3" s="61" t="s">
        <v>229</v>
      </c>
      <c r="D3" s="61">
        <v>250</v>
      </c>
      <c r="E3" s="61">
        <v>-76000</v>
      </c>
      <c r="F3" s="53">
        <v>-74250</v>
      </c>
      <c r="G3" s="61">
        <v>0</v>
      </c>
      <c r="H3" s="53">
        <v>-9597.5</v>
      </c>
      <c r="I3" s="61">
        <f>E3+F3+G3+H3</f>
        <v>-159847.5</v>
      </c>
      <c r="J3" s="3">
        <f>IF(SUM(E3:H3)&gt;0,SUM(E3:H3),0)</f>
        <v>0</v>
      </c>
    </row>
    <row r="4" spans="1:10" ht="25.5">
      <c r="A4" s="103"/>
      <c r="B4" s="103"/>
      <c r="C4" s="70" t="s">
        <v>242</v>
      </c>
      <c r="D4" s="61">
        <v>130</v>
      </c>
      <c r="E4" s="61">
        <v>-39520</v>
      </c>
      <c r="F4" s="53">
        <v>-38610</v>
      </c>
      <c r="G4" s="61">
        <v>0</v>
      </c>
      <c r="H4" s="53">
        <v>-4989.7</v>
      </c>
      <c r="I4" s="61">
        <f t="shared" ref="I4:I15" si="0">E4+F4+G4+H4</f>
        <v>-83119.7</v>
      </c>
      <c r="J4" s="3">
        <f t="shared" ref="J4:J15" si="1">IF(SUM(E4:H4)&gt;0,SUM(E4:H4),0)</f>
        <v>0</v>
      </c>
    </row>
    <row r="5" spans="1:10">
      <c r="A5" s="103"/>
      <c r="B5" s="103"/>
      <c r="C5" s="71" t="s">
        <v>243</v>
      </c>
      <c r="D5" s="61">
        <v>50</v>
      </c>
      <c r="E5" s="61">
        <v>-14850</v>
      </c>
      <c r="F5" s="53">
        <v>-14850</v>
      </c>
      <c r="G5" s="61">
        <v>0</v>
      </c>
      <c r="H5" s="53">
        <v>-1919.5</v>
      </c>
      <c r="I5" s="61">
        <f t="shared" si="0"/>
        <v>-31619.5</v>
      </c>
      <c r="J5" s="3">
        <f t="shared" si="1"/>
        <v>0</v>
      </c>
    </row>
    <row r="6" spans="1:10">
      <c r="A6" s="103"/>
      <c r="B6" s="103"/>
      <c r="C6" s="53" t="s">
        <v>232</v>
      </c>
      <c r="D6" s="53">
        <v>410</v>
      </c>
      <c r="E6" s="61">
        <v>0</v>
      </c>
      <c r="F6" s="61">
        <v>0</v>
      </c>
      <c r="G6" s="61">
        <v>0</v>
      </c>
      <c r="H6" s="53">
        <v>260.10000000000036</v>
      </c>
      <c r="I6" s="61">
        <v>0</v>
      </c>
      <c r="J6" s="3">
        <f t="shared" si="1"/>
        <v>260.10000000000036</v>
      </c>
    </row>
    <row r="7" spans="1:10">
      <c r="A7" s="103"/>
      <c r="B7" s="103"/>
      <c r="C7" s="53" t="s">
        <v>234</v>
      </c>
      <c r="D7" s="53">
        <v>170</v>
      </c>
      <c r="E7" s="61">
        <v>-22490</v>
      </c>
      <c r="F7" s="61">
        <v>-50490</v>
      </c>
      <c r="G7" s="61">
        <v>0</v>
      </c>
      <c r="H7" s="53">
        <v>-6910.2</v>
      </c>
      <c r="I7" s="61">
        <f t="shared" si="0"/>
        <v>-79890.2</v>
      </c>
      <c r="J7" s="3">
        <f t="shared" si="1"/>
        <v>0</v>
      </c>
    </row>
    <row r="8" spans="1:10">
      <c r="A8" s="103"/>
      <c r="B8" s="103"/>
      <c r="C8" s="53" t="s">
        <v>235</v>
      </c>
      <c r="D8" s="53">
        <v>86</v>
      </c>
      <c r="E8" s="61">
        <v>-25542</v>
      </c>
      <c r="F8" s="61">
        <v>-25245</v>
      </c>
      <c r="G8" s="61">
        <v>0</v>
      </c>
      <c r="H8" s="53">
        <v>-3263.15</v>
      </c>
      <c r="I8" s="61">
        <f t="shared" si="0"/>
        <v>-54050.15</v>
      </c>
      <c r="J8" s="3">
        <f t="shared" si="1"/>
        <v>0</v>
      </c>
    </row>
    <row r="9" spans="1:10">
      <c r="A9" s="103"/>
      <c r="B9" s="103"/>
      <c r="C9" s="53" t="s">
        <v>233</v>
      </c>
      <c r="D9" s="53">
        <v>77.98</v>
      </c>
      <c r="E9" s="61">
        <v>294.07999999999811</v>
      </c>
      <c r="F9" s="61">
        <v>39.93999999999869</v>
      </c>
      <c r="G9" s="61">
        <v>0</v>
      </c>
      <c r="H9" s="53">
        <v>-3032.0422000000003</v>
      </c>
      <c r="I9" s="61">
        <f t="shared" si="0"/>
        <v>-2698.0222000000035</v>
      </c>
      <c r="J9" s="3">
        <f t="shared" si="1"/>
        <v>0</v>
      </c>
    </row>
    <row r="10" spans="1:10">
      <c r="A10" s="103"/>
      <c r="B10" s="103"/>
      <c r="C10" s="66" t="s">
        <v>244</v>
      </c>
      <c r="D10" s="53">
        <v>35</v>
      </c>
      <c r="E10" s="61">
        <v>0</v>
      </c>
      <c r="F10" s="61">
        <v>0</v>
      </c>
      <c r="G10" s="61">
        <v>0</v>
      </c>
      <c r="H10" s="53">
        <v>-1343.65</v>
      </c>
      <c r="I10" s="61">
        <f t="shared" si="0"/>
        <v>-1343.65</v>
      </c>
      <c r="J10" s="3">
        <f t="shared" si="1"/>
        <v>0</v>
      </c>
    </row>
    <row r="11" spans="1:10">
      <c r="A11" s="103"/>
      <c r="B11" s="103"/>
      <c r="C11" s="72" t="s">
        <v>245</v>
      </c>
      <c r="D11" s="53">
        <v>115</v>
      </c>
      <c r="E11" s="61">
        <v>-34960</v>
      </c>
      <c r="F11" s="61">
        <v>-34155</v>
      </c>
      <c r="G11" s="61">
        <v>0</v>
      </c>
      <c r="H11" s="53">
        <v>-4413.7</v>
      </c>
      <c r="I11" s="61">
        <f t="shared" si="0"/>
        <v>-73528.7</v>
      </c>
      <c r="J11" s="3">
        <f t="shared" si="1"/>
        <v>0</v>
      </c>
    </row>
    <row r="12" spans="1:10">
      <c r="A12" s="103"/>
      <c r="B12" s="103"/>
      <c r="C12" s="73" t="s">
        <v>247</v>
      </c>
      <c r="D12" s="53">
        <v>250</v>
      </c>
      <c r="E12" s="61">
        <v>-76000</v>
      </c>
      <c r="F12" s="61">
        <v>-74250</v>
      </c>
      <c r="G12" s="61">
        <v>0</v>
      </c>
      <c r="H12" s="53">
        <v>-9595.5</v>
      </c>
      <c r="I12" s="61">
        <f t="shared" si="0"/>
        <v>-159845.5</v>
      </c>
      <c r="J12" s="3">
        <f t="shared" si="1"/>
        <v>0</v>
      </c>
    </row>
    <row r="13" spans="1:10" ht="25.5">
      <c r="A13" s="103"/>
      <c r="B13" s="103"/>
      <c r="C13" s="74" t="s">
        <v>246</v>
      </c>
      <c r="D13" s="53">
        <v>150</v>
      </c>
      <c r="E13" s="61">
        <v>-45600</v>
      </c>
      <c r="F13" s="61">
        <v>-44550</v>
      </c>
      <c r="G13" s="61">
        <v>0</v>
      </c>
      <c r="H13" s="53">
        <v>-5755.5</v>
      </c>
      <c r="I13" s="61">
        <f t="shared" si="0"/>
        <v>-95905.5</v>
      </c>
      <c r="J13" s="3">
        <f t="shared" si="1"/>
        <v>0</v>
      </c>
    </row>
    <row r="14" spans="1:10">
      <c r="A14" s="103"/>
      <c r="B14" s="103"/>
      <c r="C14" s="53" t="s">
        <v>231</v>
      </c>
      <c r="D14" s="53">
        <v>145</v>
      </c>
      <c r="E14" s="61">
        <v>0</v>
      </c>
      <c r="F14" s="61">
        <v>0</v>
      </c>
      <c r="G14" s="61">
        <v>0</v>
      </c>
      <c r="H14" s="53">
        <v>-5566.55</v>
      </c>
      <c r="I14" s="61">
        <f t="shared" si="0"/>
        <v>-5566.55</v>
      </c>
      <c r="J14" s="3">
        <f t="shared" si="1"/>
        <v>0</v>
      </c>
    </row>
    <row r="15" spans="1:10">
      <c r="A15" s="103"/>
      <c r="B15" s="103"/>
      <c r="C15" s="53" t="s">
        <v>230</v>
      </c>
      <c r="D15" s="53">
        <v>120</v>
      </c>
      <c r="E15" s="61">
        <v>20</v>
      </c>
      <c r="F15" s="61">
        <v>0</v>
      </c>
      <c r="G15" s="61">
        <v>0</v>
      </c>
      <c r="H15" s="53">
        <v>-4606.8</v>
      </c>
      <c r="I15" s="61">
        <f t="shared" si="0"/>
        <v>-4586.8</v>
      </c>
      <c r="J15" s="3">
        <f t="shared" si="1"/>
        <v>0</v>
      </c>
    </row>
    <row r="16" spans="1:10">
      <c r="A16" s="57"/>
      <c r="B16" s="57"/>
      <c r="C16" s="57"/>
      <c r="D16" s="57"/>
      <c r="E16" s="57"/>
      <c r="F16" s="57"/>
      <c r="G16" s="57"/>
      <c r="H16" s="57"/>
      <c r="I16" s="75">
        <f>SUM(I3:I15)</f>
        <v>-752001.77220000024</v>
      </c>
      <c r="J16">
        <f>SUM(J3:J15)</f>
        <v>260.10000000000036</v>
      </c>
    </row>
  </sheetData>
  <mergeCells count="1">
    <mergeCell ref="A3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G20" sqref="G20"/>
    </sheetView>
  </sheetViews>
  <sheetFormatPr defaultRowHeight="15"/>
  <sheetData>
    <row r="2" spans="2:3">
      <c r="B2" t="s">
        <v>236</v>
      </c>
      <c r="C2" t="s">
        <v>4</v>
      </c>
    </row>
    <row r="3" spans="2:3">
      <c r="B3" t="s">
        <v>237</v>
      </c>
      <c r="C3">
        <f>підїзд1!I53</f>
        <v>-328003.06261000002</v>
      </c>
    </row>
    <row r="4" spans="2:3">
      <c r="B4" t="s">
        <v>238</v>
      </c>
      <c r="C4">
        <f>підїзд2!J47</f>
        <v>-516295.99209000001</v>
      </c>
    </row>
    <row r="5" spans="2:3">
      <c r="B5" t="s">
        <v>239</v>
      </c>
      <c r="C5">
        <f>підїзд3!J61</f>
        <v>-477339.83873000013</v>
      </c>
    </row>
    <row r="6" spans="2:3">
      <c r="B6" t="s">
        <v>240</v>
      </c>
      <c r="C6">
        <f>підїзд4!J37</f>
        <v>-428806.99443000008</v>
      </c>
    </row>
    <row r="7" spans="2:3">
      <c r="B7" t="s">
        <v>241</v>
      </c>
      <c r="C7">
        <f>підїзд5!J62</f>
        <v>-510376.13550000003</v>
      </c>
    </row>
    <row r="8" spans="2:3">
      <c r="B8" t="s">
        <v>228</v>
      </c>
      <c r="C8">
        <f>комерція!I16</f>
        <v>-752001.77220000024</v>
      </c>
    </row>
    <row r="9" spans="2:3">
      <c r="C9">
        <f>SUM(C3:C8)</f>
        <v>-3012823.7955600005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підїзд1</vt:lpstr>
      <vt:lpstr>підїзд2</vt:lpstr>
      <vt:lpstr>підїзд3</vt:lpstr>
      <vt:lpstr>підїзд4</vt:lpstr>
      <vt:lpstr>підїзд5</vt:lpstr>
      <vt:lpstr>комерція</vt:lpstr>
      <vt:lpstr>Загальна сума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2023-08-27T21:16:32Z</dcterms:created>
  <dcterms:modified xsi:type="dcterms:W3CDTF">2024-02-12T23:47:49Z</dcterms:modified>
</cp:coreProperties>
</file>