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Сумарно" sheetId="6" r:id="rId1"/>
    <sheet name="під1(2-9)" sheetId="1" r:id="rId2"/>
    <sheet name="під2(2-9)" sheetId="2" r:id="rId3"/>
    <sheet name="під3(2-9)" sheetId="3" r:id="rId4"/>
    <sheet name="під4(2-9)" sheetId="4" r:id="rId5"/>
    <sheet name="під5(2-9)" sheetId="5" r:id="rId6"/>
    <sheet name="комерція" sheetId="7" r:id="rId7"/>
    <sheet name="гаражі" sheetId="8" r:id="rId8"/>
  </sheets>
  <calcPr calcId="144525"/>
</workbook>
</file>

<file path=xl/calcChain.xml><?xml version="1.0" encoding="utf-8"?>
<calcChain xmlns="http://schemas.openxmlformats.org/spreadsheetml/2006/main">
  <c r="G83" i="5" l="1"/>
  <c r="F83" i="5"/>
  <c r="F82" i="5"/>
  <c r="F71" i="5"/>
  <c r="G69" i="5"/>
  <c r="F69" i="5"/>
  <c r="F68" i="5"/>
  <c r="F57" i="5"/>
  <c r="G55" i="5"/>
  <c r="F55" i="5"/>
  <c r="F44" i="5"/>
  <c r="F30" i="5"/>
  <c r="G28" i="5"/>
  <c r="F28" i="5"/>
  <c r="F27" i="5"/>
  <c r="F16" i="5"/>
  <c r="G14" i="5"/>
  <c r="F14" i="5"/>
  <c r="F13" i="5"/>
  <c r="F2" i="5"/>
  <c r="F16" i="4"/>
  <c r="F2" i="4"/>
  <c r="J77" i="1"/>
  <c r="G70" i="3"/>
  <c r="F70" i="3"/>
  <c r="F69" i="3"/>
  <c r="F58" i="3"/>
  <c r="G56" i="3"/>
  <c r="F56" i="3"/>
  <c r="F55" i="3"/>
  <c r="F44" i="3"/>
  <c r="F30" i="3"/>
  <c r="F16" i="3"/>
  <c r="F2" i="3"/>
  <c r="G28" i="2"/>
  <c r="F28" i="2"/>
  <c r="F27" i="2"/>
  <c r="F16" i="2"/>
  <c r="F2" i="2"/>
  <c r="I52" i="1"/>
  <c r="I51" i="1"/>
  <c r="I38" i="1"/>
  <c r="I39" i="1"/>
  <c r="I40" i="1"/>
  <c r="I37" i="1"/>
  <c r="I24" i="1"/>
  <c r="I25" i="1"/>
  <c r="I26" i="1"/>
  <c r="I23" i="1"/>
  <c r="I10" i="1"/>
  <c r="I11" i="1"/>
  <c r="I12" i="1"/>
  <c r="I9" i="1"/>
  <c r="I67" i="1"/>
  <c r="I68" i="1"/>
  <c r="I66" i="1"/>
  <c r="I65" i="1"/>
  <c r="G76" i="1" l="1"/>
  <c r="F76" i="1"/>
  <c r="F75" i="1"/>
  <c r="F64" i="1"/>
  <c r="I75" i="1"/>
  <c r="I76" i="1" s="1"/>
  <c r="G62" i="1"/>
  <c r="F62" i="1"/>
  <c r="F61" i="1"/>
  <c r="F50" i="1"/>
  <c r="G48" i="1"/>
  <c r="F48" i="1"/>
  <c r="F47" i="1"/>
  <c r="F36" i="1"/>
  <c r="I19" i="1"/>
  <c r="I20" i="1" s="1"/>
  <c r="F22" i="1"/>
  <c r="F8" i="1"/>
  <c r="F2" i="1"/>
  <c r="I8" i="6"/>
  <c r="I9" i="6"/>
  <c r="H8" i="6"/>
  <c r="H9" i="6"/>
  <c r="G8" i="6" l="1"/>
  <c r="G9" i="6"/>
  <c r="J83" i="8"/>
  <c r="I83" i="8"/>
  <c r="I80" i="8"/>
  <c r="I81" i="8"/>
  <c r="I82" i="8"/>
  <c r="I79" i="8"/>
  <c r="J76" i="8"/>
  <c r="J84" i="8" s="1"/>
  <c r="D9" i="6" s="1"/>
  <c r="E9" i="6" s="1"/>
  <c r="I76" i="8"/>
  <c r="I75" i="8"/>
  <c r="J72" i="8"/>
  <c r="I72" i="8"/>
  <c r="I67" i="8"/>
  <c r="I68" i="8"/>
  <c r="I69" i="8"/>
  <c r="I70" i="8"/>
  <c r="I71" i="8"/>
  <c r="I66" i="8"/>
  <c r="J61" i="8"/>
  <c r="I61" i="8"/>
  <c r="I57" i="8"/>
  <c r="I58" i="8"/>
  <c r="I59" i="8"/>
  <c r="I60" i="8"/>
  <c r="I56" i="8"/>
  <c r="J50" i="8"/>
  <c r="I50" i="8"/>
  <c r="I46" i="8"/>
  <c r="I47" i="8"/>
  <c r="I48" i="8"/>
  <c r="I49" i="8"/>
  <c r="I45" i="8"/>
  <c r="J41" i="8"/>
  <c r="I41" i="8"/>
  <c r="I40" i="8"/>
  <c r="J37" i="8"/>
  <c r="I37" i="8"/>
  <c r="I34" i="8"/>
  <c r="I35" i="8"/>
  <c r="I36" i="8"/>
  <c r="I33" i="8"/>
  <c r="C9" i="6"/>
  <c r="J29" i="8"/>
  <c r="I29" i="8"/>
  <c r="I25" i="8"/>
  <c r="I26" i="8"/>
  <c r="I27" i="8"/>
  <c r="I28" i="8"/>
  <c r="I24" i="8"/>
  <c r="J20" i="8"/>
  <c r="I20" i="8"/>
  <c r="I15" i="8"/>
  <c r="I16" i="8"/>
  <c r="I17" i="8"/>
  <c r="I18" i="8"/>
  <c r="I19" i="8"/>
  <c r="I14" i="8"/>
  <c r="J11" i="8"/>
  <c r="I11" i="8"/>
  <c r="I10" i="8"/>
  <c r="J7" i="8"/>
  <c r="I7" i="8"/>
  <c r="I4" i="8"/>
  <c r="I5" i="8"/>
  <c r="I6" i="8"/>
  <c r="I3" i="8"/>
  <c r="G84" i="8"/>
  <c r="G83" i="8"/>
  <c r="F83" i="8"/>
  <c r="F79" i="8"/>
  <c r="F80" i="8"/>
  <c r="F81" i="8"/>
  <c r="F82" i="8"/>
  <c r="F78" i="8"/>
  <c r="F75" i="8"/>
  <c r="F74" i="8"/>
  <c r="F76" i="8" s="1"/>
  <c r="G76" i="8" s="1"/>
  <c r="F72" i="8"/>
  <c r="F71" i="8"/>
  <c r="F70" i="8"/>
  <c r="F69" i="8"/>
  <c r="F68" i="8"/>
  <c r="F67" i="8"/>
  <c r="F66" i="8"/>
  <c r="F65" i="8"/>
  <c r="F64" i="8"/>
  <c r="F37" i="8"/>
  <c r="F61" i="8"/>
  <c r="F55" i="8"/>
  <c r="F54" i="8"/>
  <c r="F60" i="8"/>
  <c r="F59" i="8"/>
  <c r="F58" i="8"/>
  <c r="F57" i="8"/>
  <c r="F56" i="8"/>
  <c r="F53" i="8"/>
  <c r="G50" i="8"/>
  <c r="F50" i="8"/>
  <c r="F44" i="8"/>
  <c r="F45" i="8"/>
  <c r="F46" i="8"/>
  <c r="F47" i="8"/>
  <c r="F48" i="8"/>
  <c r="F49" i="8"/>
  <c r="F43" i="8"/>
  <c r="G41" i="8"/>
  <c r="F41" i="8"/>
  <c r="F40" i="8"/>
  <c r="F39" i="8"/>
  <c r="F36" i="8"/>
  <c r="F35" i="8"/>
  <c r="F34" i="8"/>
  <c r="F33" i="8"/>
  <c r="F32" i="8"/>
  <c r="F28" i="8"/>
  <c r="G72" i="8" l="1"/>
  <c r="G61" i="8"/>
  <c r="F24" i="8"/>
  <c r="F25" i="8"/>
  <c r="F26" i="8"/>
  <c r="F27" i="8"/>
  <c r="F23" i="8"/>
  <c r="F14" i="8"/>
  <c r="F15" i="8"/>
  <c r="F16" i="8"/>
  <c r="F17" i="8"/>
  <c r="F18" i="8"/>
  <c r="F19" i="8"/>
  <c r="F13" i="8"/>
  <c r="F20" i="8" s="1"/>
  <c r="G20" i="8" s="1"/>
  <c r="F10" i="8"/>
  <c r="F9" i="8"/>
  <c r="F11" i="8" s="1"/>
  <c r="G11" i="8" s="1"/>
  <c r="F6" i="8"/>
  <c r="F5" i="8"/>
  <c r="F4" i="8"/>
  <c r="F3" i="8"/>
  <c r="F2" i="8"/>
  <c r="F7" i="8" s="1"/>
  <c r="G7" i="8" s="1"/>
  <c r="J159" i="7"/>
  <c r="I159" i="7"/>
  <c r="I157" i="7"/>
  <c r="I158" i="7"/>
  <c r="I156" i="7"/>
  <c r="J152" i="7"/>
  <c r="I152" i="7"/>
  <c r="I150" i="7"/>
  <c r="I151" i="7"/>
  <c r="I149" i="7"/>
  <c r="J143" i="7"/>
  <c r="I143" i="7"/>
  <c r="I138" i="7"/>
  <c r="I139" i="7"/>
  <c r="I140" i="7"/>
  <c r="I141" i="7"/>
  <c r="I142" i="7"/>
  <c r="I137" i="7"/>
  <c r="J133" i="7"/>
  <c r="I133" i="7"/>
  <c r="I132" i="7"/>
  <c r="J129" i="7"/>
  <c r="I129" i="7"/>
  <c r="I124" i="7"/>
  <c r="I125" i="7"/>
  <c r="I126" i="7"/>
  <c r="I127" i="7"/>
  <c r="I128" i="7"/>
  <c r="I123" i="7"/>
  <c r="J118" i="7"/>
  <c r="I118" i="7"/>
  <c r="I115" i="7"/>
  <c r="I116" i="7"/>
  <c r="I117" i="7"/>
  <c r="I114" i="7"/>
  <c r="J111" i="7"/>
  <c r="I111" i="7"/>
  <c r="I110" i="7"/>
  <c r="J160" i="7" s="1"/>
  <c r="D8" i="6" s="1"/>
  <c r="E8" i="6" s="1"/>
  <c r="I106" i="7"/>
  <c r="I107" i="7"/>
  <c r="I108" i="7"/>
  <c r="I109" i="7"/>
  <c r="I105" i="7"/>
  <c r="J99" i="7"/>
  <c r="I99" i="7"/>
  <c r="I98" i="7"/>
  <c r="I97" i="7"/>
  <c r="J94" i="7"/>
  <c r="I94" i="7"/>
  <c r="I92" i="7"/>
  <c r="I93" i="7"/>
  <c r="I91" i="7"/>
  <c r="J87" i="7"/>
  <c r="I87" i="7"/>
  <c r="I82" i="7"/>
  <c r="I83" i="7"/>
  <c r="I84" i="7"/>
  <c r="I85" i="7"/>
  <c r="I86" i="7"/>
  <c r="I81" i="7"/>
  <c r="J77" i="7"/>
  <c r="I77" i="7"/>
  <c r="I76" i="7"/>
  <c r="J73" i="7"/>
  <c r="I73" i="7"/>
  <c r="I69" i="7"/>
  <c r="I70" i="7"/>
  <c r="I71" i="7"/>
  <c r="I72" i="7"/>
  <c r="I68" i="7"/>
  <c r="J63" i="7"/>
  <c r="I63" i="7"/>
  <c r="I57" i="7"/>
  <c r="I58" i="7"/>
  <c r="I59" i="7"/>
  <c r="I60" i="7"/>
  <c r="I61" i="7"/>
  <c r="I62" i="7"/>
  <c r="I56" i="7"/>
  <c r="J51" i="7"/>
  <c r="I51" i="7"/>
  <c r="I44" i="7"/>
  <c r="I45" i="7"/>
  <c r="I46" i="7"/>
  <c r="I47" i="7"/>
  <c r="I48" i="7"/>
  <c r="I49" i="7"/>
  <c r="I50" i="7"/>
  <c r="I43" i="7"/>
  <c r="C8" i="6"/>
  <c r="J34" i="7"/>
  <c r="I34" i="7"/>
  <c r="I32" i="7"/>
  <c r="I33" i="7"/>
  <c r="I31" i="7"/>
  <c r="J28" i="7"/>
  <c r="I28" i="7"/>
  <c r="I27" i="7"/>
  <c r="I26" i="7"/>
  <c r="J23" i="7"/>
  <c r="I23" i="7"/>
  <c r="I19" i="7"/>
  <c r="I20" i="7"/>
  <c r="I21" i="7"/>
  <c r="I22" i="7"/>
  <c r="I18" i="7"/>
  <c r="J14" i="7"/>
  <c r="I14" i="7"/>
  <c r="I13" i="7"/>
  <c r="J10" i="7"/>
  <c r="I10" i="7"/>
  <c r="I5" i="7"/>
  <c r="I6" i="7"/>
  <c r="I7" i="7"/>
  <c r="I8" i="7"/>
  <c r="I9" i="7"/>
  <c r="I4" i="7"/>
  <c r="G160" i="7"/>
  <c r="G159" i="7"/>
  <c r="F159" i="7"/>
  <c r="F156" i="7"/>
  <c r="F157" i="7"/>
  <c r="F158" i="7"/>
  <c r="F154" i="7"/>
  <c r="F155" i="7"/>
  <c r="G152" i="7"/>
  <c r="F152" i="7"/>
  <c r="F149" i="7"/>
  <c r="F150" i="7"/>
  <c r="F151" i="7"/>
  <c r="F147" i="7"/>
  <c r="F148" i="7"/>
  <c r="G145" i="7"/>
  <c r="F145" i="7"/>
  <c r="G143" i="7"/>
  <c r="F143" i="7"/>
  <c r="F135" i="7"/>
  <c r="F139" i="7"/>
  <c r="F140" i="7"/>
  <c r="F141" i="7"/>
  <c r="F142" i="7"/>
  <c r="F138" i="7"/>
  <c r="F137" i="7"/>
  <c r="F136" i="7"/>
  <c r="F132" i="7"/>
  <c r="F131" i="7"/>
  <c r="F133" i="7" s="1"/>
  <c r="G133" i="7" s="1"/>
  <c r="G129" i="7"/>
  <c r="F129" i="7"/>
  <c r="F123" i="7"/>
  <c r="F124" i="7"/>
  <c r="F125" i="7"/>
  <c r="F126" i="7"/>
  <c r="F127" i="7"/>
  <c r="F128" i="7"/>
  <c r="F121" i="7"/>
  <c r="F122" i="7"/>
  <c r="G118" i="7"/>
  <c r="F118" i="7"/>
  <c r="F117" i="7"/>
  <c r="F116" i="7"/>
  <c r="F114" i="7"/>
  <c r="F115" i="7"/>
  <c r="F113" i="7"/>
  <c r="G111" i="7"/>
  <c r="F111" i="7"/>
  <c r="F103" i="7"/>
  <c r="F104" i="7"/>
  <c r="F105" i="7"/>
  <c r="F106" i="7"/>
  <c r="F107" i="7"/>
  <c r="F108" i="7"/>
  <c r="F109" i="7"/>
  <c r="F110" i="7"/>
  <c r="F102" i="7"/>
  <c r="G99" i="7"/>
  <c r="F99" i="7"/>
  <c r="F97" i="7"/>
  <c r="F98" i="7"/>
  <c r="F96" i="7"/>
  <c r="F91" i="7"/>
  <c r="F94" i="7" s="1"/>
  <c r="G94" i="7" s="1"/>
  <c r="F92" i="7"/>
  <c r="F93" i="7"/>
  <c r="F89" i="7"/>
  <c r="F90" i="7"/>
  <c r="F80" i="7"/>
  <c r="F81" i="7"/>
  <c r="F82" i="7"/>
  <c r="F83" i="7"/>
  <c r="F84" i="7"/>
  <c r="F85" i="7"/>
  <c r="F86" i="7"/>
  <c r="F79" i="7"/>
  <c r="F76" i="7"/>
  <c r="F77" i="7" s="1"/>
  <c r="G77" i="7" s="1"/>
  <c r="F75" i="7"/>
  <c r="F67" i="7"/>
  <c r="F68" i="7"/>
  <c r="F69" i="7"/>
  <c r="F70" i="7"/>
  <c r="F71" i="7"/>
  <c r="F72" i="7"/>
  <c r="F66" i="7"/>
  <c r="G36" i="7"/>
  <c r="F36" i="7"/>
  <c r="F56" i="7"/>
  <c r="F57" i="7"/>
  <c r="F58" i="7"/>
  <c r="F59" i="7"/>
  <c r="F60" i="7"/>
  <c r="F61" i="7"/>
  <c r="F62" i="7"/>
  <c r="F54" i="7"/>
  <c r="F55" i="7"/>
  <c r="F53" i="7"/>
  <c r="F40" i="7"/>
  <c r="F41" i="7"/>
  <c r="F42" i="7"/>
  <c r="F43" i="7"/>
  <c r="F44" i="7"/>
  <c r="F45" i="7"/>
  <c r="F46" i="7"/>
  <c r="F47" i="7"/>
  <c r="F48" i="7"/>
  <c r="F49" i="7"/>
  <c r="F50" i="7"/>
  <c r="F39" i="7"/>
  <c r="F31" i="7"/>
  <c r="F32" i="7"/>
  <c r="F33" i="7"/>
  <c r="F30" i="7"/>
  <c r="F26" i="7"/>
  <c r="F27" i="7"/>
  <c r="F25" i="7"/>
  <c r="F18" i="7"/>
  <c r="F19" i="7"/>
  <c r="F20" i="7"/>
  <c r="F21" i="7"/>
  <c r="F22" i="7"/>
  <c r="F17" i="7"/>
  <c r="F16" i="7"/>
  <c r="F3" i="7"/>
  <c r="F13" i="7"/>
  <c r="F14" i="7" s="1"/>
  <c r="G14" i="7" s="1"/>
  <c r="F12" i="7"/>
  <c r="F5" i="7"/>
  <c r="F6" i="7"/>
  <c r="F7" i="7"/>
  <c r="F8" i="7"/>
  <c r="F9" i="7"/>
  <c r="F2" i="7"/>
  <c r="F4" i="7"/>
  <c r="I73" i="5"/>
  <c r="I72" i="5"/>
  <c r="I59" i="5"/>
  <c r="I58" i="5"/>
  <c r="I32" i="5"/>
  <c r="I33" i="5"/>
  <c r="I34" i="5"/>
  <c r="I31" i="5"/>
  <c r="I17" i="5"/>
  <c r="I4" i="5"/>
  <c r="I5" i="5"/>
  <c r="I6" i="5"/>
  <c r="I3" i="5"/>
  <c r="I18" i="4"/>
  <c r="I19" i="4"/>
  <c r="I20" i="4"/>
  <c r="I17" i="4"/>
  <c r="I4" i="4"/>
  <c r="I3" i="4"/>
  <c r="I60" i="3"/>
  <c r="I61" i="3"/>
  <c r="I62" i="3"/>
  <c r="I59" i="3"/>
  <c r="I46" i="3"/>
  <c r="I47" i="3"/>
  <c r="I48" i="3"/>
  <c r="I45" i="3"/>
  <c r="I32" i="3"/>
  <c r="I33" i="3"/>
  <c r="I34" i="3"/>
  <c r="I31" i="3"/>
  <c r="I18" i="3"/>
  <c r="I19" i="3"/>
  <c r="I20" i="3"/>
  <c r="I17" i="3"/>
  <c r="I4" i="3"/>
  <c r="I5" i="3"/>
  <c r="I6" i="3"/>
  <c r="I3" i="3"/>
  <c r="I5" i="2"/>
  <c r="I6" i="2"/>
  <c r="I18" i="2"/>
  <c r="I19" i="2"/>
  <c r="I20" i="2"/>
  <c r="I17" i="2"/>
  <c r="I4" i="2"/>
  <c r="I3" i="2"/>
  <c r="J20" i="1" l="1"/>
  <c r="F87" i="7"/>
  <c r="G87" i="7" s="1"/>
  <c r="F73" i="7"/>
  <c r="G73" i="7" s="1"/>
  <c r="F28" i="7"/>
  <c r="G28" i="7" s="1"/>
  <c r="F23" i="7"/>
  <c r="G23" i="7" s="1"/>
  <c r="F10" i="7"/>
  <c r="G10" i="7" s="1"/>
  <c r="F34" i="7"/>
  <c r="G34" i="7" s="1"/>
  <c r="F51" i="7"/>
  <c r="G51" i="7" s="1"/>
  <c r="F63" i="7"/>
  <c r="G63" i="7" s="1"/>
  <c r="I74" i="5"/>
  <c r="I75" i="5"/>
  <c r="I60" i="5"/>
  <c r="I61" i="5"/>
  <c r="I46" i="5"/>
  <c r="I47" i="5"/>
  <c r="I48" i="5"/>
  <c r="I45" i="5"/>
  <c r="I41" i="5"/>
  <c r="I42" i="5" s="1"/>
  <c r="J42" i="5" s="1"/>
  <c r="I18" i="5"/>
  <c r="I27" i="5" s="1"/>
  <c r="I28" i="5" s="1"/>
  <c r="J28" i="5" s="1"/>
  <c r="I19" i="5"/>
  <c r="I20" i="5"/>
  <c r="I13" i="5"/>
  <c r="I14" i="5" s="1"/>
  <c r="J14" i="5" s="1"/>
  <c r="I27" i="4"/>
  <c r="I28" i="4" s="1"/>
  <c r="J28" i="4" s="1"/>
  <c r="I5" i="4"/>
  <c r="I6" i="4"/>
  <c r="I69" i="3"/>
  <c r="I70" i="3" s="1"/>
  <c r="J70" i="3" s="1"/>
  <c r="I55" i="3"/>
  <c r="I56" i="3" s="1"/>
  <c r="J56" i="3" s="1"/>
  <c r="I41" i="3"/>
  <c r="I42" i="3" s="1"/>
  <c r="J42" i="3" s="1"/>
  <c r="I27" i="3"/>
  <c r="I28" i="3" s="1"/>
  <c r="J28" i="3" s="1"/>
  <c r="I13" i="3"/>
  <c r="I14" i="3" s="1"/>
  <c r="J14" i="3" s="1"/>
  <c r="I27" i="2"/>
  <c r="I28" i="2" s="1"/>
  <c r="J28" i="2" s="1"/>
  <c r="I13" i="2"/>
  <c r="I14" i="2" s="1"/>
  <c r="J14" i="2" s="1"/>
  <c r="I53" i="1"/>
  <c r="I54" i="1"/>
  <c r="I82" i="5" l="1"/>
  <c r="I83" i="5" s="1"/>
  <c r="J83" i="5" s="1"/>
  <c r="I68" i="5"/>
  <c r="I69" i="5" s="1"/>
  <c r="J69" i="5" s="1"/>
  <c r="I54" i="5"/>
  <c r="I55" i="5" s="1"/>
  <c r="J84" i="5" s="1"/>
  <c r="D7" i="6" s="1"/>
  <c r="I13" i="4"/>
  <c r="I14" i="4" s="1"/>
  <c r="J14" i="4" s="1"/>
  <c r="J29" i="4" s="1"/>
  <c r="D6" i="6" s="1"/>
  <c r="J71" i="3"/>
  <c r="D5" i="6" s="1"/>
  <c r="J29" i="2"/>
  <c r="D4" i="6" s="1"/>
  <c r="I61" i="1"/>
  <c r="I62" i="1" s="1"/>
  <c r="J62" i="1" s="1"/>
  <c r="I47" i="1"/>
  <c r="I48" i="1" s="1"/>
  <c r="J48" i="1" s="1"/>
  <c r="I33" i="1"/>
  <c r="I34" i="1" s="1"/>
  <c r="J34" i="1" s="1"/>
  <c r="F74" i="1"/>
  <c r="F73" i="1"/>
  <c r="F71" i="1"/>
  <c r="F70" i="1"/>
  <c r="F68" i="1"/>
  <c r="F67" i="1"/>
  <c r="F66" i="1"/>
  <c r="F65" i="1"/>
  <c r="F57" i="1"/>
  <c r="F56" i="1"/>
  <c r="F46" i="1"/>
  <c r="F45" i="1"/>
  <c r="F43" i="1"/>
  <c r="F42" i="1"/>
  <c r="F32" i="1"/>
  <c r="F31" i="1"/>
  <c r="F29" i="1"/>
  <c r="F28" i="1"/>
  <c r="F26" i="1"/>
  <c r="F25" i="1"/>
  <c r="F24" i="1"/>
  <c r="F23" i="1"/>
  <c r="F33" i="1" s="1"/>
  <c r="F34" i="1" s="1"/>
  <c r="G34" i="1" s="1"/>
  <c r="F15" i="1"/>
  <c r="F14" i="1"/>
  <c r="F81" i="5"/>
  <c r="F80" i="5"/>
  <c r="F78" i="5"/>
  <c r="F77" i="5"/>
  <c r="F75" i="5"/>
  <c r="F74" i="5"/>
  <c r="F73" i="5"/>
  <c r="F72" i="5"/>
  <c r="F67" i="5"/>
  <c r="F66" i="5"/>
  <c r="F64" i="5"/>
  <c r="F63" i="5"/>
  <c r="F61" i="5"/>
  <c r="F60" i="5"/>
  <c r="F59" i="5"/>
  <c r="F58" i="5"/>
  <c r="F54" i="5"/>
  <c r="F53" i="5"/>
  <c r="F51" i="5"/>
  <c r="F50" i="5"/>
  <c r="F48" i="5"/>
  <c r="F47" i="5"/>
  <c r="F46" i="5"/>
  <c r="F45" i="5"/>
  <c r="F40" i="5"/>
  <c r="F39" i="5"/>
  <c r="F37" i="5"/>
  <c r="F36" i="5"/>
  <c r="F34" i="5"/>
  <c r="F33" i="5"/>
  <c r="F32" i="5"/>
  <c r="F31" i="5"/>
  <c r="F41" i="5" s="1"/>
  <c r="F42" i="5" s="1"/>
  <c r="G42" i="5" s="1"/>
  <c r="F26" i="5"/>
  <c r="F25" i="5"/>
  <c r="F23" i="5"/>
  <c r="F22" i="5"/>
  <c r="F20" i="5"/>
  <c r="F19" i="5"/>
  <c r="F18" i="5"/>
  <c r="F17" i="5"/>
  <c r="F12" i="5"/>
  <c r="F11" i="5"/>
  <c r="F9" i="5"/>
  <c r="F8" i="5"/>
  <c r="F6" i="5"/>
  <c r="F5" i="5"/>
  <c r="F4" i="5"/>
  <c r="F3" i="5"/>
  <c r="F26" i="4"/>
  <c r="F25" i="4"/>
  <c r="F23" i="4"/>
  <c r="F22" i="4"/>
  <c r="F20" i="4"/>
  <c r="F19" i="4"/>
  <c r="F18" i="4"/>
  <c r="F17" i="4"/>
  <c r="F12" i="4"/>
  <c r="F11" i="4"/>
  <c r="F9" i="4"/>
  <c r="F8" i="4"/>
  <c r="F6" i="4"/>
  <c r="F5" i="4"/>
  <c r="F4" i="4"/>
  <c r="F3" i="4"/>
  <c r="F68" i="3"/>
  <c r="F67" i="3"/>
  <c r="F65" i="3"/>
  <c r="F64" i="3"/>
  <c r="F62" i="3"/>
  <c r="F61" i="3"/>
  <c r="F60" i="3"/>
  <c r="F59" i="3"/>
  <c r="F54" i="3"/>
  <c r="F53" i="3"/>
  <c r="F51" i="3"/>
  <c r="F50" i="3"/>
  <c r="F48" i="3"/>
  <c r="F47" i="3"/>
  <c r="F46" i="3"/>
  <c r="F45" i="3"/>
  <c r="F40" i="3"/>
  <c r="F39" i="3"/>
  <c r="F37" i="3"/>
  <c r="F36" i="3"/>
  <c r="F34" i="3"/>
  <c r="F33" i="3"/>
  <c r="F32" i="3"/>
  <c r="F31" i="3"/>
  <c r="F41" i="3" s="1"/>
  <c r="F42" i="3" s="1"/>
  <c r="G42" i="3" s="1"/>
  <c r="F26" i="3"/>
  <c r="F25" i="3"/>
  <c r="F23" i="3"/>
  <c r="F22" i="3"/>
  <c r="F20" i="3"/>
  <c r="F19" i="3"/>
  <c r="F18" i="3"/>
  <c r="F17" i="3"/>
  <c r="F27" i="3" s="1"/>
  <c r="F28" i="3" s="1"/>
  <c r="G28" i="3" s="1"/>
  <c r="F12" i="3"/>
  <c r="F11" i="3"/>
  <c r="F9" i="3"/>
  <c r="F8" i="3"/>
  <c r="F6" i="3"/>
  <c r="F5" i="3"/>
  <c r="F4" i="3"/>
  <c r="F3" i="3"/>
  <c r="F13" i="3" s="1"/>
  <c r="F14" i="3" s="1"/>
  <c r="G14" i="3" s="1"/>
  <c r="F26" i="2"/>
  <c r="F25" i="2"/>
  <c r="F23" i="2"/>
  <c r="F22" i="2"/>
  <c r="F20" i="2"/>
  <c r="F19" i="2"/>
  <c r="F18" i="2"/>
  <c r="F17" i="2"/>
  <c r="F12" i="2"/>
  <c r="F11" i="2"/>
  <c r="F9" i="2"/>
  <c r="F8" i="2"/>
  <c r="F6" i="2"/>
  <c r="F5" i="2"/>
  <c r="F4" i="2"/>
  <c r="F3" i="2"/>
  <c r="F60" i="1"/>
  <c r="F59" i="1"/>
  <c r="F54" i="1"/>
  <c r="F53" i="1"/>
  <c r="F52" i="1"/>
  <c r="F51" i="1"/>
  <c r="F40" i="1"/>
  <c r="F39" i="1"/>
  <c r="F38" i="1"/>
  <c r="F37" i="1"/>
  <c r="F11" i="1"/>
  <c r="F12" i="1"/>
  <c r="F18" i="1"/>
  <c r="F17" i="1"/>
  <c r="F10" i="1"/>
  <c r="F9" i="1"/>
  <c r="F5" i="1"/>
  <c r="F4" i="1"/>
  <c r="F27" i="4" l="1"/>
  <c r="F28" i="4" s="1"/>
  <c r="G28" i="4" s="1"/>
  <c r="F13" i="4"/>
  <c r="F14" i="4" s="1"/>
  <c r="G14" i="4" s="1"/>
  <c r="F13" i="2"/>
  <c r="F14" i="2" s="1"/>
  <c r="G14" i="2" s="1"/>
  <c r="G29" i="2"/>
  <c r="C4" i="6" s="1"/>
  <c r="E4" i="6" s="1"/>
  <c r="G4" i="6" s="1"/>
  <c r="H4" i="6" s="1"/>
  <c r="I4" i="6" s="1"/>
  <c r="J76" i="1"/>
  <c r="D3" i="6" s="1"/>
  <c r="F19" i="1"/>
  <c r="F20" i="1" s="1"/>
  <c r="G20" i="1" s="1"/>
  <c r="F6" i="1"/>
  <c r="G6" i="1" s="1"/>
  <c r="G29" i="4" l="1"/>
  <c r="C6" i="6" s="1"/>
  <c r="E6" i="6" s="1"/>
  <c r="G6" i="6" s="1"/>
  <c r="H6" i="6" s="1"/>
  <c r="I6" i="6" s="1"/>
  <c r="G84" i="5"/>
  <c r="C7" i="6" s="1"/>
  <c r="E7" i="6" s="1"/>
  <c r="G7" i="6" s="1"/>
  <c r="H7" i="6" s="1"/>
  <c r="I7" i="6" s="1"/>
  <c r="G71" i="3"/>
  <c r="C5" i="6" s="1"/>
  <c r="E5" i="6" s="1"/>
  <c r="G5" i="6" s="1"/>
  <c r="H5" i="6" s="1"/>
  <c r="I5" i="6" s="1"/>
  <c r="G77" i="1"/>
  <c r="C3" i="6" s="1"/>
  <c r="E3" i="6" s="1"/>
  <c r="G3" i="6" s="1"/>
  <c r="H3" i="6" l="1"/>
  <c r="G10" i="6"/>
  <c r="E10" i="6"/>
  <c r="F29" i="8"/>
  <c r="G29" i="8" s="1"/>
  <c r="G37" i="8"/>
  <c r="I3" i="6" l="1"/>
  <c r="H10" i="6"/>
</calcChain>
</file>

<file path=xl/sharedStrings.xml><?xml version="1.0" encoding="utf-8"?>
<sst xmlns="http://schemas.openxmlformats.org/spreadsheetml/2006/main" count="619" uniqueCount="162">
  <si>
    <t>торцева стіна 1 підїзд</t>
  </si>
  <si>
    <t>площа фасаду під балконом</t>
  </si>
  <si>
    <t>проекція балкона на стіну</t>
  </si>
  <si>
    <t>м2</t>
  </si>
  <si>
    <t>балкони п-подібні</t>
  </si>
  <si>
    <t>площа фасаду торцевої стіни 1 підїзду</t>
  </si>
  <si>
    <t>Площа фасаду 1 підїзду 2-9 поверх</t>
  </si>
  <si>
    <t>стіна від кута 1 підїзду до торця із сторону двору</t>
  </si>
  <si>
    <t xml:space="preserve">вікно </t>
  </si>
  <si>
    <t>стіна від торця 1 підїзду до кута зі сторони симоненка</t>
  </si>
  <si>
    <t>площа фасаду стіни від торця 1 підїзду до кута зі сторони симоненка 2 пов.</t>
  </si>
  <si>
    <t>площа фасаду стіни від торця 1 підїзду до кута зі сторони симоненка 2-9пов.</t>
  </si>
  <si>
    <t>стіна від кута 1 підїзду до 2 підїзду збоку вовчинців</t>
  </si>
  <si>
    <t>площа фасаду стіни від кута 1 підїзду до 2 підїзду збоку вовчинців 2 пов.</t>
  </si>
  <si>
    <t>площа фасаду стіни від кута 1 підїзду до 2 підїзду збоку вовчинців 2-9пов.</t>
  </si>
  <si>
    <t>стіна від 2 підїзду до кута 1 підїзду збоку двору</t>
  </si>
  <si>
    <t>кільсть балконів г подібних</t>
  </si>
  <si>
    <t>Площа фасаду 2 підїзду 2-9 поверх</t>
  </si>
  <si>
    <t>стіна 2 підїзду зі сторони вовчинців</t>
  </si>
  <si>
    <t>кількість балконів овальних</t>
  </si>
  <si>
    <t>кількість балконів г подібних</t>
  </si>
  <si>
    <t>стіна 2 підїзду зі двору</t>
  </si>
  <si>
    <t>площа фасаду стіни 2 підїзду зі сторони вовчинців 2 пов.</t>
  </si>
  <si>
    <t>площа фасаду стіни 2 підїзду зі сторони вовчинців 2-9пов.</t>
  </si>
  <si>
    <t>площа фасаду стіни  2 підїзду зі двору 2 пов.</t>
  </si>
  <si>
    <t>площа фасаду стіни  2 підїзду зі двору 2-9пов.</t>
  </si>
  <si>
    <t>Площа фасаду 3 підїзду 2-9 поверх</t>
  </si>
  <si>
    <t>стіна від 2 підїзду до кута 3 підїзду зі сторони вовчинців</t>
  </si>
  <si>
    <t>площа фасаду стіни від 2 підїзду до кута 3 підїзду зі сторони вовчинців2 пов.</t>
  </si>
  <si>
    <t>площа фасаду стіни від 2 підїзду до кута 3 підїзду зі сторони вовчинців 2-9пов.</t>
  </si>
  <si>
    <t>стіна кута 3 підїзду</t>
  </si>
  <si>
    <t>площа фасаду стіни  кута 3 підїзду 2 пов.</t>
  </si>
  <si>
    <t>площа фасаду стіни  кута 3 підїзду 2-9пов.</t>
  </si>
  <si>
    <t>стіна від кута 3 підїзду до 4 підїзду збоку вовчинців</t>
  </si>
  <si>
    <t>стіна від 4 підїзду до кута 3  збоку двору</t>
  </si>
  <si>
    <t>стіна від  кута 3 підїзду до 2 підїзду збоку двору</t>
  </si>
  <si>
    <t>стіна 4 підїзду зі сторони вовчинців</t>
  </si>
  <si>
    <t>площа фасаду стіни 4 підїзду зі сторони вовчинців 2 пов.</t>
  </si>
  <si>
    <t>площа фасаду стіни 4 підїзду зі сторони вовчинців 2-9пов.</t>
  </si>
  <si>
    <t>стіна 4 підїзду зі двору</t>
  </si>
  <si>
    <t>площа фасаду стіни  4 підїзду зі двору 2 пов.</t>
  </si>
  <si>
    <t>площа фасаду стіни  4 підїзду зі двору 2-9пов.</t>
  </si>
  <si>
    <t>Площа фасаду 5 підїзду 2-9 поверх</t>
  </si>
  <si>
    <t>стіна кута 5 підїзду</t>
  </si>
  <si>
    <t>площа фасаду стіни  кута 5 підїзду 2 пов.</t>
  </si>
  <si>
    <t>площа фасаду стіни  кута 5 підїзду 2-9пов.</t>
  </si>
  <si>
    <t>стіна від 4 підїзду до кута 5 підїзду зі сторони сіті2</t>
  </si>
  <si>
    <t>площа фасаду стіни від 4 підїзду до кута 5 підїзду зі сторони сіті2 2 пов.</t>
  </si>
  <si>
    <t>площа фасаду стіни від 4 підїзду до кута 5 підїзду зі сторони сіті2 2-9пов.</t>
  </si>
  <si>
    <t>стіна від кута 5 підїзду до торця 5 підїзду зі сторони симоненка</t>
  </si>
  <si>
    <t>стіна торцева 5 підїзду</t>
  </si>
  <si>
    <t>висота</t>
  </si>
  <si>
    <t>кількість балконів п подібних</t>
  </si>
  <si>
    <t>площа фасаду торцевої стіни від 5 підїзду</t>
  </si>
  <si>
    <t>стіна від торця 5 підїзду до кута 5 підїзду зі дворика</t>
  </si>
  <si>
    <t>площа фасаду стіни від торця 5 підїзду до кута 5 підїзду зі дворика 2 пов.</t>
  </si>
  <si>
    <t>площа фасаду стіни від торця 5 підїзду до кута 5 підїзду зі дворика 2-9пов.</t>
  </si>
  <si>
    <t>стіна від кута 5 підїзду до 4 підїзду із сторони дворика</t>
  </si>
  <si>
    <t>площа фасаду стіни від  кута 5 підїзду до 4 підїзду із сторони дворика 2 пов.</t>
  </si>
  <si>
    <t>площа фасаду стіни від  кута 5 підїзду до 4 підїзду із сторони дворика 2-9пов.</t>
  </si>
  <si>
    <t>підїзди</t>
  </si>
  <si>
    <t>комерція</t>
  </si>
  <si>
    <t>гаражі</t>
  </si>
  <si>
    <t>фасад м2</t>
  </si>
  <si>
    <t>стіна кута 1 підїзду</t>
  </si>
  <si>
    <t>площа фасаду стіни  кута 1 підїзду 2 пов.</t>
  </si>
  <si>
    <t>площа фасаду стіни  кута 1 підїзду 2-9пов.</t>
  </si>
  <si>
    <t>Площа утеплення вікон 1 підїзду 2-9 поверху</t>
  </si>
  <si>
    <t>загалом</t>
  </si>
  <si>
    <t>Площа фасаду 1 підїзду 1 поверх</t>
  </si>
  <si>
    <t>вікно панорамне</t>
  </si>
  <si>
    <t>стіна  зі сторони симоненка</t>
  </si>
  <si>
    <t>кутова стіна зі сторони симоненка</t>
  </si>
  <si>
    <t>виступ стіни</t>
  </si>
  <si>
    <t>стіна від кута 1 підїзду до 2 підїзду зі сторони вовчинців</t>
  </si>
  <si>
    <t>стіна від кута 1 підїзду до торця 1 підїзду</t>
  </si>
  <si>
    <t>6.1.1</t>
  </si>
  <si>
    <t>6.1.2</t>
  </si>
  <si>
    <t>6.1.3</t>
  </si>
  <si>
    <t>6.1.4</t>
  </si>
  <si>
    <t>6.1.5</t>
  </si>
  <si>
    <t>двері в підїзд</t>
  </si>
  <si>
    <t>площа фасаду</t>
  </si>
  <si>
    <t>Площа фасаду 2 підїзду 1 поверх</t>
  </si>
  <si>
    <t>стіна 2 підїзд зі сторони вовчинців</t>
  </si>
  <si>
    <t>виступ</t>
  </si>
  <si>
    <t>6.2.1</t>
  </si>
  <si>
    <t>6.2.2</t>
  </si>
  <si>
    <t>стіна 2 підїзд зі сторони дворика</t>
  </si>
  <si>
    <t>6.1.6</t>
  </si>
  <si>
    <t>Площа фасаду 3 підїзду 1 поверх</t>
  </si>
  <si>
    <t>6.3.1</t>
  </si>
  <si>
    <t>6.3.2</t>
  </si>
  <si>
    <t>кутова стіна 3 підїзд зі сторони вовчинців</t>
  </si>
  <si>
    <t>вікно</t>
  </si>
  <si>
    <t>6.3.3</t>
  </si>
  <si>
    <t>виступ під балкон</t>
  </si>
  <si>
    <t>стіна від кута 3 підїзду до 4 підїзду збоку сіті2</t>
  </si>
  <si>
    <t>6.3.4</t>
  </si>
  <si>
    <t>стіна від 4 підїзду до кута 3 підїзду збоку дворика</t>
  </si>
  <si>
    <t>6.3.5</t>
  </si>
  <si>
    <t>стіна від кута 3 підїзду до 2 підїзду збоку дворика</t>
  </si>
  <si>
    <t xml:space="preserve">двері </t>
  </si>
  <si>
    <t>Площа фасаду 4 підїзду 1 поверх</t>
  </si>
  <si>
    <t>6.4.1</t>
  </si>
  <si>
    <t>стіна 4 підїзду збоку вовчинців</t>
  </si>
  <si>
    <t>двері</t>
  </si>
  <si>
    <t>6.4.2</t>
  </si>
  <si>
    <t>стіна 4 підїзду збоку дворика</t>
  </si>
  <si>
    <t>стіна від 2 підїзду до кута 1 підїзду зі сторони дворика</t>
  </si>
  <si>
    <t>Площа фасаду 5 підїзду 1 поверх</t>
  </si>
  <si>
    <t>6.5.1</t>
  </si>
  <si>
    <t>6.5.2</t>
  </si>
  <si>
    <t>кутова стіна 5 підїзд зі сторони сіті2</t>
  </si>
  <si>
    <t>стіна від 4 підїзду до кута 5 підїзду збоку сіті2</t>
  </si>
  <si>
    <t>6.5.3</t>
  </si>
  <si>
    <t>стіна від кута 5 підїзду до торця збоку симоненка</t>
  </si>
  <si>
    <t>6.5.4</t>
  </si>
  <si>
    <t>торцева стіна 5 підїзд</t>
  </si>
  <si>
    <t>6.5.5</t>
  </si>
  <si>
    <t>стіна від торця до кута 5 підїзду збоку дворика</t>
  </si>
  <si>
    <t>двері вхідні</t>
  </si>
  <si>
    <t>6.5.6</t>
  </si>
  <si>
    <t>стіна від кута 5 підїзду до 4 підїзду збоку дворика</t>
  </si>
  <si>
    <t xml:space="preserve">площа фасаду </t>
  </si>
  <si>
    <t>пройом</t>
  </si>
  <si>
    <t>стіна  зі сторони симоненка до кута 1 підїзду</t>
  </si>
  <si>
    <t>7.1.1</t>
  </si>
  <si>
    <t>7.1.2</t>
  </si>
  <si>
    <t xml:space="preserve">ворота </t>
  </si>
  <si>
    <t>7.1.3</t>
  </si>
  <si>
    <t>Площа фасаду 2 підїзду 0 поверх</t>
  </si>
  <si>
    <t>Площа фасаду 1 підїзду 0 поверх</t>
  </si>
  <si>
    <t>7.2.1</t>
  </si>
  <si>
    <t>стіна 2 підїзду збоку вовчинців</t>
  </si>
  <si>
    <t>Площа фасаду 3 підїзду 0 поверх</t>
  </si>
  <si>
    <t>7.3.1</t>
  </si>
  <si>
    <t>7.3.2</t>
  </si>
  <si>
    <t>кутова стіна 3 підїзд збоку вовчинців</t>
  </si>
  <si>
    <t>7.3.3</t>
  </si>
  <si>
    <t>ворота</t>
  </si>
  <si>
    <t>Площа фасаду 4 підїзду 0 поверх</t>
  </si>
  <si>
    <t>7.4.1</t>
  </si>
  <si>
    <t>стіна від 3 підїзду до 4 збоку сіті2</t>
  </si>
  <si>
    <t>Площа фасаду 5 підїзду 0 поверх</t>
  </si>
  <si>
    <t>7.5.1</t>
  </si>
  <si>
    <t>7.5.2</t>
  </si>
  <si>
    <t>7.5.3</t>
  </si>
  <si>
    <t>стіна від кута 5 підїзду до торцевої стіни збоку симоненка</t>
  </si>
  <si>
    <t>відкоси на гаражі</t>
  </si>
  <si>
    <t>відкоси</t>
  </si>
  <si>
    <t>Відкоси вікон 1 підїзду 2-9 поверху</t>
  </si>
  <si>
    <t>Відкоси вікон 2 підїзду 2-9 поверху</t>
  </si>
  <si>
    <t>Відкоси вікон 3 підїзду 2-9 поверх</t>
  </si>
  <si>
    <t>Площа фасаду 4 підїзду 2-9 поверх</t>
  </si>
  <si>
    <t>Відкоси вікон 4 підїзду 2-9 поверх</t>
  </si>
  <si>
    <t>Відкоси вікон 5 підїзду 2-9 поверх</t>
  </si>
  <si>
    <t>ціна за 1 м2</t>
  </si>
  <si>
    <t>вартість</t>
  </si>
  <si>
    <t>податок 5%</t>
  </si>
  <si>
    <t>ширина</t>
  </si>
  <si>
    <t>вовіз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</si>
</sst>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7" xfId="0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11" xfId="0" applyBorder="1"/>
    <xf numFmtId="0" fontId="0" fillId="0" borderId="8" xfId="0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5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I10" sqref="I10"/>
    </sheetView>
  </sheetViews>
  <sheetFormatPr defaultRowHeight="15" x14ac:dyDescent="0.25"/>
  <cols>
    <col min="4" max="4" width="16" customWidth="1"/>
    <col min="6" max="6" width="11.42578125" bestFit="1" customWidth="1"/>
    <col min="8" max="8" width="12" bestFit="1" customWidth="1"/>
    <col min="9" max="9" width="11.42578125" bestFit="1" customWidth="1"/>
  </cols>
  <sheetData>
    <row r="2" spans="1:9" x14ac:dyDescent="0.25">
      <c r="B2" t="s">
        <v>60</v>
      </c>
      <c r="C2" t="s">
        <v>63</v>
      </c>
      <c r="D2" t="s">
        <v>150</v>
      </c>
      <c r="E2" t="s">
        <v>68</v>
      </c>
      <c r="F2" t="s">
        <v>157</v>
      </c>
      <c r="G2" t="s">
        <v>158</v>
      </c>
      <c r="H2" t="s">
        <v>161</v>
      </c>
      <c r="I2" t="s">
        <v>159</v>
      </c>
    </row>
    <row r="3" spans="1:9" x14ac:dyDescent="0.25">
      <c r="A3">
        <v>1</v>
      </c>
      <c r="B3">
        <v>1</v>
      </c>
      <c r="C3">
        <f>'під1(2-9)'!G77</f>
        <v>1475.00675</v>
      </c>
      <c r="D3">
        <f>'під1(2-9)'!J77</f>
        <v>142.61940000000001</v>
      </c>
      <c r="E3">
        <f>SUM(C3:D3)</f>
        <v>1617.6261500000001</v>
      </c>
      <c r="F3">
        <v>900</v>
      </c>
      <c r="G3">
        <f>E3*F3</f>
        <v>1455863.5350000001</v>
      </c>
      <c r="H3">
        <f>G3*1.1</f>
        <v>1601449.8885000004</v>
      </c>
      <c r="I3">
        <f>H3*1.05</f>
        <v>1681522.3829250005</v>
      </c>
    </row>
    <row r="4" spans="1:9" x14ac:dyDescent="0.25">
      <c r="A4">
        <v>2</v>
      </c>
      <c r="B4">
        <v>2</v>
      </c>
      <c r="C4">
        <f>'під2(2-9)'!G29</f>
        <v>623.52900000000022</v>
      </c>
      <c r="D4">
        <f>'під2(2-9)'!J29</f>
        <v>53.341200000000001</v>
      </c>
      <c r="E4">
        <f t="shared" ref="E4:E7" si="0">SUM(C4:D4)</f>
        <v>676.87020000000018</v>
      </c>
      <c r="F4">
        <v>900</v>
      </c>
      <c r="G4">
        <f t="shared" ref="G4:G9" si="1">E4*F4</f>
        <v>609183.18000000017</v>
      </c>
      <c r="H4">
        <f t="shared" ref="H4:H9" si="2">G4*1.1</f>
        <v>670101.49800000025</v>
      </c>
      <c r="I4">
        <f t="shared" ref="I4:I9" si="3">H4*1.05</f>
        <v>703606.57290000026</v>
      </c>
    </row>
    <row r="5" spans="1:9" x14ac:dyDescent="0.25">
      <c r="A5">
        <v>3</v>
      </c>
      <c r="B5">
        <v>3</v>
      </c>
      <c r="C5">
        <f>'під3(2-9)'!G71</f>
        <v>1034.0977500000001</v>
      </c>
      <c r="D5">
        <f>'під3(2-9)'!J71</f>
        <v>142.5402</v>
      </c>
      <c r="E5">
        <f t="shared" si="0"/>
        <v>1176.63795</v>
      </c>
      <c r="F5">
        <v>900</v>
      </c>
      <c r="G5">
        <f t="shared" si="1"/>
        <v>1058974.155</v>
      </c>
      <c r="H5">
        <f t="shared" si="2"/>
        <v>1164871.5705000001</v>
      </c>
      <c r="I5">
        <f t="shared" si="3"/>
        <v>1223115.1490250002</v>
      </c>
    </row>
    <row r="6" spans="1:9" x14ac:dyDescent="0.25">
      <c r="A6">
        <v>4</v>
      </c>
      <c r="B6">
        <v>4</v>
      </c>
      <c r="C6">
        <f>'під4(2-9)'!G29</f>
        <v>544.58100000000002</v>
      </c>
      <c r="D6">
        <f>'під4(2-9)'!J29</f>
        <v>53.182799999999993</v>
      </c>
      <c r="E6">
        <f t="shared" si="0"/>
        <v>597.76380000000006</v>
      </c>
      <c r="F6">
        <v>900</v>
      </c>
      <c r="G6">
        <f t="shared" si="1"/>
        <v>537987.42000000004</v>
      </c>
      <c r="H6">
        <f t="shared" si="2"/>
        <v>591786.16200000013</v>
      </c>
      <c r="I6">
        <f t="shared" si="3"/>
        <v>621375.47010000015</v>
      </c>
    </row>
    <row r="7" spans="1:9" x14ac:dyDescent="0.25">
      <c r="A7">
        <v>5</v>
      </c>
      <c r="B7">
        <v>5</v>
      </c>
      <c r="C7">
        <f>'під5(2-9)'!G84</f>
        <v>1539.548</v>
      </c>
      <c r="D7">
        <f>'під5(2-9)'!J84</f>
        <v>154.20239999999998</v>
      </c>
      <c r="E7">
        <f t="shared" si="0"/>
        <v>1693.7503999999999</v>
      </c>
      <c r="F7">
        <v>900</v>
      </c>
      <c r="G7">
        <f t="shared" si="1"/>
        <v>1524375.3599999999</v>
      </c>
      <c r="H7">
        <f t="shared" si="2"/>
        <v>1676812.8959999999</v>
      </c>
      <c r="I7">
        <f t="shared" si="3"/>
        <v>1760653.5408000001</v>
      </c>
    </row>
    <row r="8" spans="1:9" x14ac:dyDescent="0.25">
      <c r="A8">
        <v>6</v>
      </c>
      <c r="B8" t="s">
        <v>61</v>
      </c>
      <c r="C8">
        <f>комерція!G160</f>
        <v>893.15100000000007</v>
      </c>
      <c r="D8">
        <f>комерція!J160</f>
        <v>165.52359999999999</v>
      </c>
      <c r="E8">
        <f>SUM(C8:D8)</f>
        <v>1058.6746000000001</v>
      </c>
      <c r="F8">
        <v>900</v>
      </c>
      <c r="G8">
        <f t="shared" si="1"/>
        <v>952807.14</v>
      </c>
      <c r="H8">
        <f t="shared" si="2"/>
        <v>1048087.8540000001</v>
      </c>
      <c r="I8">
        <f t="shared" si="3"/>
        <v>1100492.2467</v>
      </c>
    </row>
    <row r="9" spans="1:9" x14ac:dyDescent="0.25">
      <c r="A9">
        <v>7</v>
      </c>
      <c r="B9" t="s">
        <v>62</v>
      </c>
      <c r="C9">
        <f>гаражі!G84</f>
        <v>354.64200000000005</v>
      </c>
      <c r="D9">
        <f>гаражі!J84</f>
        <v>60.204100000000011</v>
      </c>
      <c r="E9">
        <f>SUM(C9:D9)</f>
        <v>414.84610000000009</v>
      </c>
      <c r="F9">
        <v>900</v>
      </c>
      <c r="G9">
        <f t="shared" si="1"/>
        <v>373361.49000000011</v>
      </c>
      <c r="H9">
        <f t="shared" si="2"/>
        <v>410697.63900000014</v>
      </c>
      <c r="I9">
        <f t="shared" si="3"/>
        <v>431232.52095000015</v>
      </c>
    </row>
    <row r="10" spans="1:9" x14ac:dyDescent="0.25">
      <c r="E10">
        <f>SUM(E3:E9)</f>
        <v>7236.1692000000012</v>
      </c>
      <c r="G10">
        <f>SUM(G3:G9)</f>
        <v>6512552.2800000003</v>
      </c>
      <c r="H10">
        <f>SUM(H3:H9)</f>
        <v>7163807.5080000013</v>
      </c>
      <c r="I10">
        <v>7521997.8834000006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zoomScale="90" zoomScaleNormal="90" workbookViewId="0">
      <selection activeCell="J87" sqref="J87"/>
    </sheetView>
  </sheetViews>
  <sheetFormatPr defaultRowHeight="15" x14ac:dyDescent="0.25"/>
  <cols>
    <col min="3" max="3" width="70.140625" bestFit="1" customWidth="1"/>
    <col min="6" max="6" width="10.28515625" bestFit="1" customWidth="1"/>
    <col min="9" max="9" width="51.42578125" bestFit="1" customWidth="1"/>
    <col min="10" max="10" width="8.85546875" bestFit="1" customWidth="1"/>
  </cols>
  <sheetData>
    <row r="1" spans="1:11" ht="18.75" x14ac:dyDescent="0.3">
      <c r="A1" s="5"/>
      <c r="B1" s="23">
        <v>1</v>
      </c>
      <c r="C1" s="23" t="s">
        <v>6</v>
      </c>
      <c r="D1" s="24" t="s">
        <v>160</v>
      </c>
      <c r="E1" s="24" t="s">
        <v>51</v>
      </c>
      <c r="F1" s="24" t="s">
        <v>3</v>
      </c>
      <c r="G1" s="23"/>
      <c r="H1" s="23"/>
      <c r="I1" s="23" t="s">
        <v>151</v>
      </c>
      <c r="J1" s="5"/>
    </row>
    <row r="2" spans="1:11" x14ac:dyDescent="0.25">
      <c r="A2" s="5"/>
      <c r="B2" s="1">
        <v>1.1000000000000001</v>
      </c>
      <c r="C2" s="2" t="s">
        <v>0</v>
      </c>
      <c r="D2" s="2">
        <v>15.5</v>
      </c>
      <c r="E2" s="2">
        <v>30</v>
      </c>
      <c r="F2" s="3">
        <f>D2*E2</f>
        <v>465</v>
      </c>
      <c r="G2" s="5"/>
      <c r="H2" s="1">
        <v>1.1000000000000001</v>
      </c>
      <c r="I2" s="3" t="s">
        <v>0</v>
      </c>
      <c r="J2" s="26"/>
      <c r="K2" s="5"/>
    </row>
    <row r="3" spans="1:11" x14ac:dyDescent="0.25">
      <c r="A3" s="5"/>
      <c r="B3" s="4"/>
      <c r="C3" s="5" t="s">
        <v>4</v>
      </c>
      <c r="D3" s="5">
        <v>5</v>
      </c>
      <c r="E3" s="5"/>
      <c r="F3" s="6"/>
      <c r="G3" s="5"/>
      <c r="H3" s="4"/>
      <c r="I3" s="6"/>
      <c r="J3" s="27"/>
      <c r="K3" s="5"/>
    </row>
    <row r="4" spans="1:11" x14ac:dyDescent="0.25">
      <c r="A4" s="5"/>
      <c r="B4" s="4"/>
      <c r="C4" s="5" t="s">
        <v>2</v>
      </c>
      <c r="D4" s="5">
        <v>3.5</v>
      </c>
      <c r="E4" s="5">
        <v>3</v>
      </c>
      <c r="F4" s="6">
        <f>D4*E4</f>
        <v>10.5</v>
      </c>
      <c r="G4" s="5"/>
      <c r="H4" s="4"/>
      <c r="I4" s="6"/>
      <c r="J4" s="27"/>
      <c r="K4" s="5"/>
    </row>
    <row r="5" spans="1:11" x14ac:dyDescent="0.25">
      <c r="A5" s="5"/>
      <c r="B5" s="4"/>
      <c r="C5" s="5" t="s">
        <v>1</v>
      </c>
      <c r="D5" s="5">
        <v>6.5</v>
      </c>
      <c r="E5" s="5">
        <v>0.5</v>
      </c>
      <c r="F5" s="6">
        <f>D5*E5</f>
        <v>3.25</v>
      </c>
      <c r="G5" s="5"/>
      <c r="H5" s="4"/>
      <c r="I5" s="6"/>
      <c r="J5" s="27"/>
      <c r="K5" s="5"/>
    </row>
    <row r="6" spans="1:11" x14ac:dyDescent="0.25">
      <c r="A6" s="5"/>
      <c r="B6" s="7"/>
      <c r="C6" s="8" t="s">
        <v>5</v>
      </c>
      <c r="D6" s="8"/>
      <c r="E6" s="8"/>
      <c r="F6" s="9">
        <f>F2-D3*F4+D3*F5</f>
        <v>428.75</v>
      </c>
      <c r="G6" s="5">
        <f>F6</f>
        <v>428.75</v>
      </c>
      <c r="H6" s="7"/>
      <c r="I6" s="9"/>
      <c r="J6" s="28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1" x14ac:dyDescent="0.25">
      <c r="A8" s="5"/>
      <c r="B8" s="1">
        <v>1.2</v>
      </c>
      <c r="C8" s="2" t="s">
        <v>9</v>
      </c>
      <c r="D8" s="2">
        <v>20.440000000000001</v>
      </c>
      <c r="E8" s="2">
        <v>3</v>
      </c>
      <c r="F8" s="3">
        <f>D8*E8</f>
        <v>61.320000000000007</v>
      </c>
      <c r="G8" s="5"/>
      <c r="H8" s="1">
        <v>1.2</v>
      </c>
      <c r="I8" s="3" t="s">
        <v>9</v>
      </c>
      <c r="J8" s="5"/>
    </row>
    <row r="9" spans="1:11" x14ac:dyDescent="0.25">
      <c r="A9" s="5"/>
      <c r="B9" s="4"/>
      <c r="C9" s="5" t="s">
        <v>8</v>
      </c>
      <c r="D9" s="5">
        <v>1.55</v>
      </c>
      <c r="E9" s="5">
        <v>1.45</v>
      </c>
      <c r="F9" s="6">
        <f>D9*E9</f>
        <v>2.2475000000000001</v>
      </c>
      <c r="G9" s="5"/>
      <c r="H9" s="4"/>
      <c r="I9" s="6">
        <f>(D9+E9)*2*0.22</f>
        <v>1.32</v>
      </c>
      <c r="J9" s="5"/>
    </row>
    <row r="10" spans="1:11" x14ac:dyDescent="0.25">
      <c r="A10" s="5"/>
      <c r="B10" s="4"/>
      <c r="C10" s="5" t="s">
        <v>8</v>
      </c>
      <c r="D10" s="5">
        <v>1.64</v>
      </c>
      <c r="E10" s="5">
        <v>1.45</v>
      </c>
      <c r="F10" s="6">
        <f>D10*E10</f>
        <v>2.3779999999999997</v>
      </c>
      <c r="G10" s="5"/>
      <c r="H10" s="4"/>
      <c r="I10" s="6">
        <f t="shared" ref="I10:I12" si="0">(D10+E10)*2*0.22</f>
        <v>1.3595999999999999</v>
      </c>
      <c r="J10" s="5"/>
    </row>
    <row r="11" spans="1:11" x14ac:dyDescent="0.25">
      <c r="A11" s="5"/>
      <c r="B11" s="4"/>
      <c r="C11" s="5" t="s">
        <v>8</v>
      </c>
      <c r="D11" s="5">
        <v>1.55</v>
      </c>
      <c r="E11" s="5">
        <v>1.45</v>
      </c>
      <c r="F11" s="6">
        <f t="shared" ref="F11:F12" si="1">D11*E11</f>
        <v>2.2475000000000001</v>
      </c>
      <c r="G11" s="5"/>
      <c r="H11" s="4"/>
      <c r="I11" s="6">
        <f t="shared" si="0"/>
        <v>1.32</v>
      </c>
      <c r="J11" s="5"/>
    </row>
    <row r="12" spans="1:11" x14ac:dyDescent="0.25">
      <c r="A12" s="5"/>
      <c r="B12" s="4"/>
      <c r="C12" s="5" t="s">
        <v>8</v>
      </c>
      <c r="D12" s="5">
        <v>1.05</v>
      </c>
      <c r="E12" s="5">
        <v>1.45</v>
      </c>
      <c r="F12" s="6">
        <f t="shared" si="1"/>
        <v>1.5225</v>
      </c>
      <c r="G12" s="5"/>
      <c r="H12" s="4"/>
      <c r="I12" s="6">
        <f t="shared" si="0"/>
        <v>1.1000000000000001</v>
      </c>
      <c r="J12" s="5"/>
    </row>
    <row r="13" spans="1:11" x14ac:dyDescent="0.25">
      <c r="A13" s="5"/>
      <c r="B13" s="4"/>
      <c r="C13" s="5" t="s">
        <v>19</v>
      </c>
      <c r="D13" s="5">
        <v>0</v>
      </c>
      <c r="E13" s="5"/>
      <c r="F13" s="6"/>
      <c r="G13" s="5"/>
      <c r="H13" s="4"/>
      <c r="I13" s="6"/>
      <c r="J13" s="5"/>
    </row>
    <row r="14" spans="1:11" x14ac:dyDescent="0.25">
      <c r="A14" s="5"/>
      <c r="B14" s="4"/>
      <c r="C14" s="5" t="s">
        <v>2</v>
      </c>
      <c r="D14" s="5">
        <v>3.5</v>
      </c>
      <c r="E14" s="5">
        <v>3</v>
      </c>
      <c r="F14" s="6">
        <f>D14*E14</f>
        <v>10.5</v>
      </c>
      <c r="G14" s="5"/>
      <c r="H14" s="4"/>
      <c r="I14" s="25"/>
      <c r="J14" s="5"/>
    </row>
    <row r="15" spans="1:11" x14ac:dyDescent="0.25">
      <c r="A15" s="5"/>
      <c r="B15" s="4"/>
      <c r="C15" s="5" t="s">
        <v>1</v>
      </c>
      <c r="D15" s="5">
        <v>3.6</v>
      </c>
      <c r="E15" s="5">
        <v>0.5</v>
      </c>
      <c r="F15" s="6">
        <f>D15*E15</f>
        <v>1.8</v>
      </c>
      <c r="G15" s="5"/>
      <c r="H15" s="4"/>
      <c r="I15" s="6"/>
      <c r="J15" s="5"/>
    </row>
    <row r="16" spans="1:11" x14ac:dyDescent="0.25">
      <c r="A16" s="5"/>
      <c r="B16" s="4"/>
      <c r="C16" s="5" t="s">
        <v>20</v>
      </c>
      <c r="D16" s="5">
        <v>2</v>
      </c>
      <c r="E16" s="5"/>
      <c r="F16" s="6"/>
      <c r="G16" s="5"/>
      <c r="H16" s="4"/>
      <c r="I16" s="6"/>
      <c r="J16" s="5"/>
    </row>
    <row r="17" spans="1:10" x14ac:dyDescent="0.25">
      <c r="A17" s="5"/>
      <c r="B17" s="4"/>
      <c r="C17" s="5" t="s">
        <v>2</v>
      </c>
      <c r="D17" s="5">
        <v>3.5</v>
      </c>
      <c r="E17" s="5">
        <v>3</v>
      </c>
      <c r="F17" s="6">
        <f>D17*E17</f>
        <v>10.5</v>
      </c>
      <c r="G17" s="5"/>
      <c r="H17" s="4"/>
      <c r="I17" s="6"/>
      <c r="J17" s="5"/>
    </row>
    <row r="18" spans="1:10" x14ac:dyDescent="0.25">
      <c r="A18" s="5"/>
      <c r="B18" s="4"/>
      <c r="C18" s="5" t="s">
        <v>1</v>
      </c>
      <c r="D18" s="5">
        <v>5</v>
      </c>
      <c r="E18" s="5">
        <v>0.5</v>
      </c>
      <c r="F18" s="6">
        <f>D18*E18</f>
        <v>2.5</v>
      </c>
      <c r="G18" s="5"/>
      <c r="H18" s="4"/>
      <c r="I18" s="6"/>
      <c r="J18" s="5"/>
    </row>
    <row r="19" spans="1:10" x14ac:dyDescent="0.25">
      <c r="A19" s="5"/>
      <c r="B19" s="4"/>
      <c r="C19" s="5" t="s">
        <v>10</v>
      </c>
      <c r="D19" s="5"/>
      <c r="E19" s="5"/>
      <c r="F19" s="25">
        <f>F8-SUM(F9:F12)-D16*(F17-F18)</f>
        <v>36.924500000000009</v>
      </c>
      <c r="G19" s="5"/>
      <c r="H19" s="4"/>
      <c r="I19" s="6">
        <f>SUM(I9:I18)</f>
        <v>5.0996000000000006</v>
      </c>
      <c r="J19" s="5"/>
    </row>
    <row r="20" spans="1:10" x14ac:dyDescent="0.25">
      <c r="A20" s="5"/>
      <c r="B20" s="7"/>
      <c r="C20" s="8" t="s">
        <v>11</v>
      </c>
      <c r="D20" s="8"/>
      <c r="E20" s="8"/>
      <c r="F20" s="9">
        <f>F19*9</f>
        <v>332.3205000000001</v>
      </c>
      <c r="G20" s="5">
        <f>F20</f>
        <v>332.3205000000001</v>
      </c>
      <c r="H20" s="7"/>
      <c r="I20" s="9">
        <f>I19*9</f>
        <v>45.896400000000007</v>
      </c>
      <c r="J20" s="5">
        <f>I20</f>
        <v>45.896400000000007</v>
      </c>
    </row>
    <row r="21" spans="1:10" x14ac:dyDescent="0.25">
      <c r="A21" s="5"/>
      <c r="H21" s="5"/>
      <c r="I21" s="5"/>
      <c r="J21" s="5"/>
    </row>
    <row r="22" spans="1:10" x14ac:dyDescent="0.25">
      <c r="A22" s="5"/>
      <c r="B22" s="1">
        <v>1.3</v>
      </c>
      <c r="C22" s="2" t="s">
        <v>64</v>
      </c>
      <c r="D22" s="2">
        <v>5.32</v>
      </c>
      <c r="E22" s="2">
        <v>3</v>
      </c>
      <c r="F22" s="3">
        <f>D22*E22</f>
        <v>15.96</v>
      </c>
      <c r="G22" s="5"/>
      <c r="H22" s="1">
        <v>1.3</v>
      </c>
      <c r="I22" s="3" t="s">
        <v>64</v>
      </c>
      <c r="J22" s="5"/>
    </row>
    <row r="23" spans="1:10" x14ac:dyDescent="0.25">
      <c r="A23" s="5"/>
      <c r="B23" s="4"/>
      <c r="C23" s="5" t="s">
        <v>8</v>
      </c>
      <c r="D23" s="5">
        <v>2.4</v>
      </c>
      <c r="E23" s="5">
        <v>2.2999999999999998</v>
      </c>
      <c r="F23" s="6">
        <f>D23*E23</f>
        <v>5.52</v>
      </c>
      <c r="G23" s="5"/>
      <c r="H23" s="4"/>
      <c r="I23" s="6">
        <f>(D23+E23)*2*0.22</f>
        <v>2.0679999999999996</v>
      </c>
      <c r="J23" s="5"/>
    </row>
    <row r="24" spans="1:10" x14ac:dyDescent="0.25">
      <c r="A24" s="5"/>
      <c r="B24" s="4"/>
      <c r="C24" s="5" t="s">
        <v>8</v>
      </c>
      <c r="D24" s="5">
        <v>0</v>
      </c>
      <c r="E24" s="5">
        <v>0</v>
      </c>
      <c r="F24" s="6">
        <f>D24*E24</f>
        <v>0</v>
      </c>
      <c r="G24" s="5"/>
      <c r="H24" s="4"/>
      <c r="I24" s="6">
        <f t="shared" ref="I24:I26" si="2">(D24+E24)*2*0.22</f>
        <v>0</v>
      </c>
      <c r="J24" s="5"/>
    </row>
    <row r="25" spans="1:10" x14ac:dyDescent="0.25">
      <c r="A25" s="5"/>
      <c r="B25" s="4"/>
      <c r="C25" s="5" t="s">
        <v>8</v>
      </c>
      <c r="D25" s="5">
        <v>0</v>
      </c>
      <c r="E25" s="5">
        <v>0</v>
      </c>
      <c r="F25" s="6">
        <f t="shared" ref="F25:F26" si="3">D25*E25</f>
        <v>0</v>
      </c>
      <c r="G25" s="5"/>
      <c r="H25" s="4"/>
      <c r="I25" s="6">
        <f t="shared" si="2"/>
        <v>0</v>
      </c>
      <c r="J25" s="5"/>
    </row>
    <row r="26" spans="1:10" x14ac:dyDescent="0.25">
      <c r="A26" s="5"/>
      <c r="B26" s="4"/>
      <c r="C26" s="5" t="s">
        <v>8</v>
      </c>
      <c r="D26" s="5">
        <v>0</v>
      </c>
      <c r="E26" s="5">
        <v>0</v>
      </c>
      <c r="F26" s="6">
        <f t="shared" si="3"/>
        <v>0</v>
      </c>
      <c r="G26" s="5"/>
      <c r="H26" s="4"/>
      <c r="I26" s="6">
        <f t="shared" si="2"/>
        <v>0</v>
      </c>
      <c r="J26" s="5"/>
    </row>
    <row r="27" spans="1:10" x14ac:dyDescent="0.25">
      <c r="A27" s="5"/>
      <c r="B27" s="4"/>
      <c r="C27" s="5" t="s">
        <v>19</v>
      </c>
      <c r="D27" s="5">
        <v>0</v>
      </c>
      <c r="E27" s="5"/>
      <c r="F27" s="6"/>
      <c r="G27" s="5"/>
      <c r="H27" s="4"/>
      <c r="I27" s="6"/>
      <c r="J27" s="5"/>
    </row>
    <row r="28" spans="1:10" x14ac:dyDescent="0.25">
      <c r="A28" s="5"/>
      <c r="B28" s="4"/>
      <c r="C28" s="5" t="s">
        <v>2</v>
      </c>
      <c r="D28" s="5">
        <v>3.5</v>
      </c>
      <c r="E28" s="5">
        <v>3</v>
      </c>
      <c r="F28" s="6">
        <f>D28*E28</f>
        <v>10.5</v>
      </c>
      <c r="G28" s="5"/>
      <c r="H28" s="4"/>
      <c r="I28" s="6"/>
      <c r="J28" s="5"/>
    </row>
    <row r="29" spans="1:10" x14ac:dyDescent="0.25">
      <c r="A29" s="5"/>
      <c r="B29" s="4"/>
      <c r="C29" s="5" t="s">
        <v>1</v>
      </c>
      <c r="D29" s="5">
        <v>3.6</v>
      </c>
      <c r="E29" s="5">
        <v>0.5</v>
      </c>
      <c r="F29" s="6">
        <f>D29*E29</f>
        <v>1.8</v>
      </c>
      <c r="G29" s="5"/>
      <c r="H29" s="4"/>
      <c r="I29" s="6"/>
      <c r="J29" s="5"/>
    </row>
    <row r="30" spans="1:10" x14ac:dyDescent="0.25">
      <c r="A30" s="5"/>
      <c r="B30" s="4"/>
      <c r="C30" s="5" t="s">
        <v>20</v>
      </c>
      <c r="D30" s="5">
        <v>0</v>
      </c>
      <c r="E30" s="5"/>
      <c r="F30" s="6"/>
      <c r="G30" s="5"/>
      <c r="H30" s="4"/>
      <c r="I30" s="6"/>
      <c r="J30" s="5"/>
    </row>
    <row r="31" spans="1:10" x14ac:dyDescent="0.25">
      <c r="A31" s="5"/>
      <c r="B31" s="4"/>
      <c r="C31" s="5" t="s">
        <v>2</v>
      </c>
      <c r="D31" s="5">
        <v>3.5</v>
      </c>
      <c r="E31" s="5">
        <v>3</v>
      </c>
      <c r="F31" s="6">
        <f>D31*E31</f>
        <v>10.5</v>
      </c>
      <c r="G31" s="5"/>
      <c r="H31" s="4"/>
      <c r="I31" s="6"/>
      <c r="J31" s="5"/>
    </row>
    <row r="32" spans="1:10" x14ac:dyDescent="0.25">
      <c r="A32" s="5"/>
      <c r="B32" s="4"/>
      <c r="C32" s="5" t="s">
        <v>1</v>
      </c>
      <c r="D32" s="5">
        <v>5</v>
      </c>
      <c r="E32" s="5">
        <v>0.5</v>
      </c>
      <c r="F32" s="6">
        <f>D32*E32</f>
        <v>2.5</v>
      </c>
      <c r="G32" s="5"/>
      <c r="H32" s="4"/>
      <c r="I32" s="6"/>
      <c r="J32" s="5"/>
    </row>
    <row r="33" spans="1:10" x14ac:dyDescent="0.25">
      <c r="A33" s="5"/>
      <c r="B33" s="4"/>
      <c r="C33" s="5" t="s">
        <v>65</v>
      </c>
      <c r="D33" s="5"/>
      <c r="E33" s="5"/>
      <c r="F33" s="25">
        <f>F22-SUM(F23:F26)-D27*(F28-F29)-D30*(F31-F32)</f>
        <v>10.440000000000001</v>
      </c>
      <c r="G33" s="5"/>
      <c r="H33" s="4"/>
      <c r="I33" s="6">
        <f>I23+I24+I25+I26</f>
        <v>2.0679999999999996</v>
      </c>
      <c r="J33" s="5"/>
    </row>
    <row r="34" spans="1:10" x14ac:dyDescent="0.25">
      <c r="A34" s="5"/>
      <c r="B34" s="7"/>
      <c r="C34" s="8" t="s">
        <v>66</v>
      </c>
      <c r="D34" s="8"/>
      <c r="E34" s="8"/>
      <c r="F34" s="9">
        <f>F33*9</f>
        <v>93.960000000000008</v>
      </c>
      <c r="G34" s="5">
        <f>F34</f>
        <v>93.960000000000008</v>
      </c>
      <c r="H34" s="7"/>
      <c r="I34" s="9">
        <f>I33*9</f>
        <v>18.611999999999995</v>
      </c>
      <c r="J34" s="5">
        <f>I34</f>
        <v>18.611999999999995</v>
      </c>
    </row>
    <row r="35" spans="1:10" x14ac:dyDescent="0.25">
      <c r="A35" s="5"/>
      <c r="H35" s="5"/>
    </row>
    <row r="36" spans="1:10" x14ac:dyDescent="0.25">
      <c r="A36" s="5"/>
      <c r="B36" s="1">
        <v>1.4</v>
      </c>
      <c r="C36" s="2" t="s">
        <v>12</v>
      </c>
      <c r="D36" s="2">
        <v>17.399999999999999</v>
      </c>
      <c r="E36" s="2">
        <v>3</v>
      </c>
      <c r="F36" s="3">
        <f>D36*E36</f>
        <v>52.199999999999996</v>
      </c>
      <c r="G36" s="5"/>
      <c r="H36" s="1">
        <v>1.4</v>
      </c>
      <c r="I36" s="3" t="s">
        <v>12</v>
      </c>
      <c r="J36" s="5"/>
    </row>
    <row r="37" spans="1:10" x14ac:dyDescent="0.25">
      <c r="A37" s="5"/>
      <c r="B37" s="4"/>
      <c r="C37" s="5" t="s">
        <v>8</v>
      </c>
      <c r="D37" s="5">
        <v>1.105</v>
      </c>
      <c r="E37" s="5">
        <v>1.45</v>
      </c>
      <c r="F37" s="6">
        <f>D37*E37</f>
        <v>1.60225</v>
      </c>
      <c r="G37" s="5"/>
      <c r="H37" s="4"/>
      <c r="I37" s="6">
        <f>(D37+E37)*2*0.22</f>
        <v>1.1241999999999999</v>
      </c>
      <c r="J37" s="5"/>
    </row>
    <row r="38" spans="1:10" x14ac:dyDescent="0.25">
      <c r="A38" s="5"/>
      <c r="B38" s="4"/>
      <c r="C38" s="5" t="s">
        <v>8</v>
      </c>
      <c r="D38" s="5">
        <v>1.1599999999999999</v>
      </c>
      <c r="E38" s="5">
        <v>1.45</v>
      </c>
      <c r="F38" s="6">
        <f>D38*E38</f>
        <v>1.6819999999999999</v>
      </c>
      <c r="G38" s="5"/>
      <c r="H38" s="4"/>
      <c r="I38" s="6">
        <f t="shared" ref="I38:I40" si="4">(D38+E38)*2*0.22</f>
        <v>1.1483999999999999</v>
      </c>
      <c r="J38" s="5"/>
    </row>
    <row r="39" spans="1:10" x14ac:dyDescent="0.25">
      <c r="A39" s="5"/>
      <c r="B39" s="4"/>
      <c r="C39" s="5" t="s">
        <v>8</v>
      </c>
      <c r="D39" s="5">
        <v>1.62</v>
      </c>
      <c r="E39" s="5">
        <v>1.45</v>
      </c>
      <c r="F39" s="6">
        <f>D39*E39</f>
        <v>2.3490000000000002</v>
      </c>
      <c r="G39" s="5"/>
      <c r="H39" s="4"/>
      <c r="I39" s="6">
        <f t="shared" si="4"/>
        <v>1.3508000000000002</v>
      </c>
      <c r="J39" s="5"/>
    </row>
    <row r="40" spans="1:10" x14ac:dyDescent="0.25">
      <c r="A40" s="5"/>
      <c r="B40" s="4"/>
      <c r="C40" s="5" t="s">
        <v>8</v>
      </c>
      <c r="D40" s="5">
        <v>0</v>
      </c>
      <c r="E40" s="5">
        <v>0</v>
      </c>
      <c r="F40" s="6">
        <f>D40*E40</f>
        <v>0</v>
      </c>
      <c r="G40" s="5"/>
      <c r="H40" s="4"/>
      <c r="I40" s="6">
        <f t="shared" si="4"/>
        <v>0</v>
      </c>
      <c r="J40" s="5"/>
    </row>
    <row r="41" spans="1:10" x14ac:dyDescent="0.25">
      <c r="A41" s="5"/>
      <c r="B41" s="4"/>
      <c r="C41" s="5" t="s">
        <v>19</v>
      </c>
      <c r="D41" s="5">
        <v>0</v>
      </c>
      <c r="E41" s="5"/>
      <c r="F41" s="6"/>
      <c r="G41" s="5"/>
      <c r="H41" s="4"/>
      <c r="I41" s="6"/>
      <c r="J41" s="5"/>
    </row>
    <row r="42" spans="1:10" x14ac:dyDescent="0.25">
      <c r="A42" s="5"/>
      <c r="B42" s="4"/>
      <c r="C42" s="5" t="s">
        <v>2</v>
      </c>
      <c r="D42" s="5">
        <v>3.5</v>
      </c>
      <c r="E42" s="5">
        <v>3</v>
      </c>
      <c r="F42" s="6">
        <f>D42*E42</f>
        <v>10.5</v>
      </c>
      <c r="G42" s="5"/>
      <c r="H42" s="4"/>
      <c r="I42" s="6"/>
      <c r="J42" s="5"/>
    </row>
    <row r="43" spans="1:10" x14ac:dyDescent="0.25">
      <c r="A43" s="5"/>
      <c r="B43" s="4"/>
      <c r="C43" s="5" t="s">
        <v>1</v>
      </c>
      <c r="D43" s="5">
        <v>3.6</v>
      </c>
      <c r="E43" s="5">
        <v>0.5</v>
      </c>
      <c r="F43" s="6">
        <f>D43*E43</f>
        <v>1.8</v>
      </c>
      <c r="G43" s="5"/>
      <c r="H43" s="4"/>
      <c r="I43" s="6"/>
      <c r="J43" s="5"/>
    </row>
    <row r="44" spans="1:10" x14ac:dyDescent="0.25">
      <c r="A44" s="5"/>
      <c r="B44" s="4"/>
      <c r="C44" s="5" t="s">
        <v>20</v>
      </c>
      <c r="D44" s="5">
        <v>2</v>
      </c>
      <c r="E44" s="5"/>
      <c r="F44" s="6"/>
      <c r="G44" s="5"/>
      <c r="H44" s="4"/>
      <c r="I44" s="6"/>
      <c r="J44" s="5"/>
    </row>
    <row r="45" spans="1:10" x14ac:dyDescent="0.25">
      <c r="A45" s="5"/>
      <c r="B45" s="4"/>
      <c r="C45" s="5" t="s">
        <v>2</v>
      </c>
      <c r="D45" s="5">
        <v>3.5</v>
      </c>
      <c r="E45" s="5">
        <v>3</v>
      </c>
      <c r="F45" s="6">
        <f>D45*E45</f>
        <v>10.5</v>
      </c>
      <c r="G45" s="5"/>
      <c r="H45" s="4"/>
      <c r="I45" s="6"/>
      <c r="J45" s="5"/>
    </row>
    <row r="46" spans="1:10" x14ac:dyDescent="0.25">
      <c r="A46" s="5"/>
      <c r="B46" s="4"/>
      <c r="C46" s="5" t="s">
        <v>1</v>
      </c>
      <c r="D46" s="5">
        <v>5</v>
      </c>
      <c r="E46" s="5">
        <v>0.5</v>
      </c>
      <c r="F46" s="6">
        <f>D46*E46</f>
        <v>2.5</v>
      </c>
      <c r="G46" s="5"/>
      <c r="H46" s="4"/>
      <c r="I46" s="6"/>
      <c r="J46" s="5"/>
    </row>
    <row r="47" spans="1:10" x14ac:dyDescent="0.25">
      <c r="A47" s="5"/>
      <c r="B47" s="4"/>
      <c r="C47" s="5" t="s">
        <v>65</v>
      </c>
      <c r="D47" s="5"/>
      <c r="E47" s="5"/>
      <c r="F47" s="25">
        <f>F36-SUM(F37:F40)-D41*(F42-F43)-D44*(F45-F46)</f>
        <v>30.566749999999999</v>
      </c>
      <c r="G47" s="5"/>
      <c r="H47" s="4"/>
      <c r="I47" s="6">
        <f>I37+I38+I39+I40</f>
        <v>3.6234000000000002</v>
      </c>
      <c r="J47" s="5"/>
    </row>
    <row r="48" spans="1:10" x14ac:dyDescent="0.25">
      <c r="A48" s="5"/>
      <c r="B48" s="7"/>
      <c r="C48" s="8" t="s">
        <v>66</v>
      </c>
      <c r="D48" s="8"/>
      <c r="E48" s="8"/>
      <c r="F48" s="9">
        <f>F47*9</f>
        <v>275.10075000000001</v>
      </c>
      <c r="G48" s="5">
        <f>F48</f>
        <v>275.10075000000001</v>
      </c>
      <c r="H48" s="7"/>
      <c r="I48" s="9">
        <f>I47*9</f>
        <v>32.610600000000005</v>
      </c>
      <c r="J48" s="5">
        <f>I48</f>
        <v>32.610600000000005</v>
      </c>
    </row>
    <row r="49" spans="1:10" x14ac:dyDescent="0.25">
      <c r="A49" s="5"/>
      <c r="B49" s="5"/>
    </row>
    <row r="50" spans="1:10" x14ac:dyDescent="0.25">
      <c r="A50" s="5"/>
      <c r="B50" s="1">
        <v>1.5</v>
      </c>
      <c r="C50" s="2" t="s">
        <v>15</v>
      </c>
      <c r="D50" s="2">
        <v>7.1</v>
      </c>
      <c r="E50" s="2">
        <v>3</v>
      </c>
      <c r="F50" s="3">
        <f>D50*E50</f>
        <v>21.299999999999997</v>
      </c>
      <c r="G50" s="5"/>
      <c r="H50" s="1">
        <v>1.5</v>
      </c>
      <c r="I50" s="3" t="s">
        <v>15</v>
      </c>
      <c r="J50" s="5"/>
    </row>
    <row r="51" spans="1:10" x14ac:dyDescent="0.25">
      <c r="A51" s="5"/>
      <c r="B51" s="4"/>
      <c r="C51" s="5" t="s">
        <v>8</v>
      </c>
      <c r="D51" s="5">
        <v>1.71</v>
      </c>
      <c r="E51" s="5">
        <v>1.45</v>
      </c>
      <c r="F51" s="6">
        <f>D51*E51</f>
        <v>2.4794999999999998</v>
      </c>
      <c r="G51" s="5"/>
      <c r="H51" s="4"/>
      <c r="I51" s="6">
        <f>(D51+E51)*2*0.22</f>
        <v>1.3904000000000001</v>
      </c>
      <c r="J51" s="5"/>
    </row>
    <row r="52" spans="1:10" x14ac:dyDescent="0.25">
      <c r="A52" s="5"/>
      <c r="B52" s="4"/>
      <c r="C52" s="5" t="s">
        <v>8</v>
      </c>
      <c r="D52" s="5">
        <v>1.31</v>
      </c>
      <c r="E52" s="5">
        <v>1.45</v>
      </c>
      <c r="F52" s="6">
        <f>D52*E52</f>
        <v>1.8995</v>
      </c>
      <c r="G52" s="5"/>
      <c r="H52" s="4"/>
      <c r="I52" s="6">
        <f>(D52+E52)*2*0.22</f>
        <v>1.2143999999999999</v>
      </c>
      <c r="J52" s="5"/>
    </row>
    <row r="53" spans="1:10" x14ac:dyDescent="0.25">
      <c r="A53" s="5"/>
      <c r="B53" s="4"/>
      <c r="C53" s="5" t="s">
        <v>8</v>
      </c>
      <c r="D53" s="5">
        <v>0</v>
      </c>
      <c r="E53" s="5">
        <v>0</v>
      </c>
      <c r="F53" s="6">
        <f t="shared" ref="F53:F54" si="5">D53*E53</f>
        <v>0</v>
      </c>
      <c r="G53" s="5"/>
      <c r="H53" s="4"/>
      <c r="I53" s="6">
        <f>(D53+E53)*2*0.12</f>
        <v>0</v>
      </c>
      <c r="J53" s="5"/>
    </row>
    <row r="54" spans="1:10" x14ac:dyDescent="0.25">
      <c r="A54" s="5"/>
      <c r="B54" s="4"/>
      <c r="C54" s="5" t="s">
        <v>8</v>
      </c>
      <c r="D54" s="5">
        <v>0</v>
      </c>
      <c r="E54" s="5">
        <v>0</v>
      </c>
      <c r="F54" s="6">
        <f t="shared" si="5"/>
        <v>0</v>
      </c>
      <c r="G54" s="5"/>
      <c r="H54" s="4"/>
      <c r="I54" s="6">
        <f>(D54+E54)*2*0.12</f>
        <v>0</v>
      </c>
      <c r="J54" s="5"/>
    </row>
    <row r="55" spans="1:10" x14ac:dyDescent="0.25">
      <c r="A55" s="5"/>
      <c r="B55" s="4"/>
      <c r="C55" s="5" t="s">
        <v>19</v>
      </c>
      <c r="D55" s="5">
        <v>0</v>
      </c>
      <c r="E55" s="5"/>
      <c r="F55" s="6"/>
      <c r="G55" s="5"/>
      <c r="H55" s="4"/>
      <c r="I55" s="6"/>
      <c r="J55" s="5"/>
    </row>
    <row r="56" spans="1:10" x14ac:dyDescent="0.25">
      <c r="A56" s="5"/>
      <c r="B56" s="4"/>
      <c r="C56" s="5" t="s">
        <v>2</v>
      </c>
      <c r="D56" s="5">
        <v>3.5</v>
      </c>
      <c r="E56" s="5">
        <v>3</v>
      </c>
      <c r="F56" s="6">
        <f>D56*E56</f>
        <v>10.5</v>
      </c>
      <c r="G56" s="5"/>
      <c r="H56" s="4"/>
      <c r="I56" s="6"/>
      <c r="J56" s="5"/>
    </row>
    <row r="57" spans="1:10" x14ac:dyDescent="0.25">
      <c r="A57" s="5"/>
      <c r="B57" s="4"/>
      <c r="C57" s="5" t="s">
        <v>1</v>
      </c>
      <c r="D57" s="5">
        <v>3.6</v>
      </c>
      <c r="E57" s="5">
        <v>0.5</v>
      </c>
      <c r="F57" s="6">
        <f>D57*E57</f>
        <v>1.8</v>
      </c>
      <c r="G57" s="5"/>
      <c r="H57" s="4"/>
      <c r="I57" s="6"/>
      <c r="J57" s="5"/>
    </row>
    <row r="58" spans="1:10" x14ac:dyDescent="0.25">
      <c r="A58" s="5"/>
      <c r="B58" s="4"/>
      <c r="C58" s="5" t="s">
        <v>16</v>
      </c>
      <c r="D58" s="5">
        <v>0</v>
      </c>
      <c r="E58" s="5"/>
      <c r="F58" s="6"/>
      <c r="G58" s="5"/>
      <c r="H58" s="4"/>
      <c r="I58" s="6"/>
      <c r="J58" s="5"/>
    </row>
    <row r="59" spans="1:10" x14ac:dyDescent="0.25">
      <c r="A59" s="5"/>
      <c r="B59" s="4"/>
      <c r="C59" s="5" t="s">
        <v>2</v>
      </c>
      <c r="D59" s="5">
        <v>3.5</v>
      </c>
      <c r="E59" s="5">
        <v>3</v>
      </c>
      <c r="F59" s="6">
        <f>D59*E59</f>
        <v>10.5</v>
      </c>
      <c r="G59" s="5"/>
      <c r="H59" s="4"/>
      <c r="I59" s="6"/>
      <c r="J59" s="5"/>
    </row>
    <row r="60" spans="1:10" x14ac:dyDescent="0.25">
      <c r="A60" s="5"/>
      <c r="B60" s="4"/>
      <c r="C60" s="5" t="s">
        <v>1</v>
      </c>
      <c r="D60" s="5">
        <v>5</v>
      </c>
      <c r="E60" s="5">
        <v>0.5</v>
      </c>
      <c r="F60" s="6">
        <f>D60*E60</f>
        <v>2.5</v>
      </c>
      <c r="G60" s="5"/>
      <c r="H60" s="4"/>
      <c r="I60" s="6"/>
      <c r="J60" s="5"/>
    </row>
    <row r="61" spans="1:10" x14ac:dyDescent="0.25">
      <c r="A61" s="5"/>
      <c r="B61" s="4"/>
      <c r="C61" s="5" t="s">
        <v>13</v>
      </c>
      <c r="D61" s="5"/>
      <c r="E61" s="5"/>
      <c r="F61" s="25">
        <f>F50-SUM(F51:F54)-D55*(F56-F57)-D58*(F59-F60)</f>
        <v>16.920999999999999</v>
      </c>
      <c r="G61" s="5"/>
      <c r="H61" s="4"/>
      <c r="I61" s="6">
        <f>I51+I52</f>
        <v>2.6048</v>
      </c>
      <c r="J61" s="5"/>
    </row>
    <row r="62" spans="1:10" x14ac:dyDescent="0.25">
      <c r="A62" s="5"/>
      <c r="B62" s="7"/>
      <c r="C62" s="8" t="s">
        <v>14</v>
      </c>
      <c r="D62" s="8"/>
      <c r="E62" s="8"/>
      <c r="F62" s="9">
        <f>F61*9</f>
        <v>152.28899999999999</v>
      </c>
      <c r="G62" s="5">
        <f>F62</f>
        <v>152.28899999999999</v>
      </c>
      <c r="H62" s="7"/>
      <c r="I62" s="9">
        <f>I61*9</f>
        <v>23.443200000000001</v>
      </c>
      <c r="J62" s="5">
        <f>I62</f>
        <v>23.443200000000001</v>
      </c>
    </row>
    <row r="63" spans="1:10" x14ac:dyDescent="0.25">
      <c r="A63" s="5"/>
      <c r="B63" s="5"/>
    </row>
    <row r="64" spans="1:10" x14ac:dyDescent="0.25">
      <c r="A64" s="5"/>
      <c r="B64" s="1">
        <v>1.6</v>
      </c>
      <c r="C64" s="2" t="s">
        <v>7</v>
      </c>
      <c r="D64" s="2">
        <v>11.09</v>
      </c>
      <c r="E64" s="2">
        <v>3</v>
      </c>
      <c r="F64" s="3">
        <f>D64*E64</f>
        <v>33.269999999999996</v>
      </c>
      <c r="G64" s="5"/>
      <c r="H64" s="1">
        <v>1.6</v>
      </c>
      <c r="I64" s="3" t="s">
        <v>7</v>
      </c>
      <c r="J64" s="5"/>
    </row>
    <row r="65" spans="1:10" x14ac:dyDescent="0.25">
      <c r="A65" s="5"/>
      <c r="B65" s="4"/>
      <c r="C65" s="5" t="s">
        <v>8</v>
      </c>
      <c r="D65" s="5">
        <v>1.1200000000000001</v>
      </c>
      <c r="E65" s="5">
        <v>1.45</v>
      </c>
      <c r="F65" s="6">
        <f>D65*E65</f>
        <v>1.6240000000000001</v>
      </c>
      <c r="G65" s="5"/>
      <c r="H65" s="4"/>
      <c r="I65" s="6">
        <f>(D65+E65)*2*0.22</f>
        <v>1.1308</v>
      </c>
      <c r="J65" s="5"/>
    </row>
    <row r="66" spans="1:10" x14ac:dyDescent="0.25">
      <c r="A66" s="5"/>
      <c r="B66" s="4"/>
      <c r="C66" s="5" t="s">
        <v>8</v>
      </c>
      <c r="D66" s="5">
        <v>1.55</v>
      </c>
      <c r="E66" s="5">
        <v>1.45</v>
      </c>
      <c r="F66" s="6">
        <f>D66*E66</f>
        <v>2.2475000000000001</v>
      </c>
      <c r="G66" s="5"/>
      <c r="H66" s="4"/>
      <c r="I66" s="6">
        <f>(D66+E66)*2*0.22</f>
        <v>1.32</v>
      </c>
      <c r="J66" s="5"/>
    </row>
    <row r="67" spans="1:10" x14ac:dyDescent="0.25">
      <c r="A67" s="5"/>
      <c r="B67" s="4"/>
      <c r="C67" s="5" t="s">
        <v>8</v>
      </c>
      <c r="D67" s="5">
        <v>0</v>
      </c>
      <c r="E67" s="5">
        <v>0</v>
      </c>
      <c r="F67" s="6">
        <f t="shared" ref="F67:F68" si="6">D67*E67</f>
        <v>0</v>
      </c>
      <c r="G67" s="5"/>
      <c r="H67" s="4"/>
      <c r="I67" s="6">
        <f>(D67+E67)*2*0.22</f>
        <v>0</v>
      </c>
      <c r="J67" s="5"/>
    </row>
    <row r="68" spans="1:10" x14ac:dyDescent="0.25">
      <c r="A68" s="5"/>
      <c r="B68" s="4"/>
      <c r="C68" s="5" t="s">
        <v>8</v>
      </c>
      <c r="D68" s="5">
        <v>0</v>
      </c>
      <c r="E68" s="5">
        <v>0</v>
      </c>
      <c r="F68" s="6">
        <f t="shared" si="6"/>
        <v>0</v>
      </c>
      <c r="G68" s="5"/>
      <c r="H68" s="4"/>
      <c r="I68" s="6">
        <f>(D68+E68)*2*0.22</f>
        <v>0</v>
      </c>
      <c r="J68" s="5"/>
    </row>
    <row r="69" spans="1:10" x14ac:dyDescent="0.25">
      <c r="A69" s="5"/>
      <c r="B69" s="4"/>
      <c r="C69" s="5" t="s">
        <v>19</v>
      </c>
      <c r="D69" s="5">
        <v>0</v>
      </c>
      <c r="E69" s="5"/>
      <c r="F69" s="6"/>
      <c r="G69" s="5"/>
      <c r="H69" s="4"/>
      <c r="I69" s="6"/>
      <c r="J69" s="5"/>
    </row>
    <row r="70" spans="1:10" x14ac:dyDescent="0.25">
      <c r="A70" s="5"/>
      <c r="B70" s="4"/>
      <c r="C70" s="5" t="s">
        <v>2</v>
      </c>
      <c r="D70" s="5">
        <v>3.5</v>
      </c>
      <c r="E70" s="5">
        <v>3</v>
      </c>
      <c r="F70" s="6">
        <f>D70*E70</f>
        <v>10.5</v>
      </c>
      <c r="G70" s="5"/>
      <c r="H70" s="4"/>
      <c r="I70" s="6"/>
      <c r="J70" s="5"/>
    </row>
    <row r="71" spans="1:10" x14ac:dyDescent="0.25">
      <c r="A71" s="5"/>
      <c r="B71" s="4"/>
      <c r="C71" s="5" t="s">
        <v>1</v>
      </c>
      <c r="D71" s="5">
        <v>3.6</v>
      </c>
      <c r="E71" s="5">
        <v>0.5</v>
      </c>
      <c r="F71" s="6">
        <f>D71*E71</f>
        <v>1.8</v>
      </c>
      <c r="G71" s="5"/>
      <c r="H71" s="4"/>
      <c r="I71" s="6"/>
      <c r="J71" s="5"/>
    </row>
    <row r="72" spans="1:10" x14ac:dyDescent="0.25">
      <c r="A72" s="5"/>
      <c r="B72" s="4"/>
      <c r="C72" s="5" t="s">
        <v>16</v>
      </c>
      <c r="D72" s="5">
        <v>1</v>
      </c>
      <c r="E72" s="5"/>
      <c r="F72" s="6"/>
      <c r="G72" s="5"/>
      <c r="H72" s="4"/>
      <c r="I72" s="6"/>
      <c r="J72" s="5"/>
    </row>
    <row r="73" spans="1:10" x14ac:dyDescent="0.25">
      <c r="A73" s="5"/>
      <c r="B73" s="4"/>
      <c r="C73" s="5" t="s">
        <v>2</v>
      </c>
      <c r="D73" s="5">
        <v>3.5</v>
      </c>
      <c r="E73" s="5">
        <v>3</v>
      </c>
      <c r="F73" s="6">
        <f>D73*E73</f>
        <v>10.5</v>
      </c>
      <c r="G73" s="5"/>
      <c r="H73" s="4"/>
      <c r="I73" s="6"/>
      <c r="J73" s="5"/>
    </row>
    <row r="74" spans="1:10" x14ac:dyDescent="0.25">
      <c r="A74" s="5"/>
      <c r="B74" s="4"/>
      <c r="C74" s="5" t="s">
        <v>1</v>
      </c>
      <c r="D74" s="5">
        <v>5</v>
      </c>
      <c r="E74" s="5">
        <v>0.5</v>
      </c>
      <c r="F74" s="6">
        <f>D74*E74</f>
        <v>2.5</v>
      </c>
      <c r="G74" s="5"/>
      <c r="H74" s="4"/>
      <c r="I74" s="6"/>
      <c r="J74" s="5"/>
    </row>
    <row r="75" spans="1:10" x14ac:dyDescent="0.25">
      <c r="A75" s="5"/>
      <c r="B75" s="4"/>
      <c r="C75" s="5" t="s">
        <v>13</v>
      </c>
      <c r="D75" s="5"/>
      <c r="E75" s="5"/>
      <c r="F75" s="25">
        <f>F64-SUM(F65:F68)-D69*(F70-F71)-D72*(F73-F74)</f>
        <v>21.398499999999995</v>
      </c>
      <c r="G75" s="5"/>
      <c r="H75" s="4"/>
      <c r="I75" s="6">
        <f>SUM(I65:I74)</f>
        <v>2.4508000000000001</v>
      </c>
      <c r="J75" s="5"/>
    </row>
    <row r="76" spans="1:10" x14ac:dyDescent="0.25">
      <c r="A76" s="5"/>
      <c r="B76" s="7"/>
      <c r="C76" s="8" t="s">
        <v>14</v>
      </c>
      <c r="D76" s="8"/>
      <c r="E76" s="8"/>
      <c r="F76" s="9">
        <f>F75*9</f>
        <v>192.58649999999994</v>
      </c>
      <c r="G76" s="5">
        <f>F76</f>
        <v>192.58649999999994</v>
      </c>
      <c r="H76" s="7"/>
      <c r="I76" s="9">
        <f>I75*9</f>
        <v>22.057200000000002</v>
      </c>
      <c r="J76" s="5">
        <f>I76</f>
        <v>22.057200000000002</v>
      </c>
    </row>
    <row r="77" spans="1:10" x14ac:dyDescent="0.25">
      <c r="A77" s="5"/>
      <c r="B77" s="5"/>
      <c r="C77" s="5"/>
      <c r="D77" s="5"/>
      <c r="E77" s="5"/>
      <c r="F77" s="5"/>
      <c r="G77" s="5">
        <f>SUM(G6:G76)</f>
        <v>1475.00675</v>
      </c>
      <c r="H77" s="5"/>
      <c r="I77" s="5"/>
      <c r="J77" s="5">
        <f>SUM(J20:J76)</f>
        <v>142.61940000000001</v>
      </c>
    </row>
    <row r="78" spans="1:10" x14ac:dyDescent="0.25">
      <c r="A78" s="5"/>
      <c r="B78" s="5"/>
    </row>
    <row r="79" spans="1:10" x14ac:dyDescent="0.25">
      <c r="A79" s="5"/>
    </row>
    <row r="80" spans="1:10" x14ac:dyDescent="0.25">
      <c r="A80" s="5"/>
    </row>
    <row r="81" spans="1:10" x14ac:dyDescent="0.25">
      <c r="A81" s="5"/>
    </row>
    <row r="82" spans="1:10" x14ac:dyDescent="0.25">
      <c r="A82" s="5"/>
    </row>
    <row r="83" spans="1:10" x14ac:dyDescent="0.25">
      <c r="A83" s="5"/>
    </row>
    <row r="84" spans="1:10" x14ac:dyDescent="0.25">
      <c r="A84" s="5"/>
    </row>
    <row r="85" spans="1:10" x14ac:dyDescent="0.25">
      <c r="A85" s="5"/>
    </row>
    <row r="86" spans="1:1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0" zoomScaleNormal="90" workbookViewId="0">
      <selection activeCell="C29" sqref="C29"/>
    </sheetView>
  </sheetViews>
  <sheetFormatPr defaultRowHeight="15" x14ac:dyDescent="0.25"/>
  <cols>
    <col min="3" max="3" width="72" bestFit="1" customWidth="1"/>
    <col min="9" max="9" width="43.85546875" bestFit="1" customWidth="1"/>
    <col min="10" max="10" width="8.85546875" bestFit="1" customWidth="1"/>
  </cols>
  <sheetData>
    <row r="1" spans="1:12" ht="18.75" x14ac:dyDescent="0.3">
      <c r="A1" s="5"/>
      <c r="B1" s="20">
        <v>2</v>
      </c>
      <c r="C1" s="21" t="s">
        <v>17</v>
      </c>
      <c r="D1" s="2"/>
      <c r="E1" s="2"/>
      <c r="F1" s="3"/>
      <c r="G1" s="5"/>
      <c r="H1" s="20">
        <v>2</v>
      </c>
      <c r="I1" s="22" t="s">
        <v>152</v>
      </c>
      <c r="J1" s="5"/>
      <c r="L1" s="5"/>
    </row>
    <row r="2" spans="1:12" x14ac:dyDescent="0.25">
      <c r="A2" s="5"/>
      <c r="B2" s="4">
        <v>2.1</v>
      </c>
      <c r="C2" s="5" t="s">
        <v>18</v>
      </c>
      <c r="D2" s="5">
        <v>26.6</v>
      </c>
      <c r="E2" s="5">
        <v>3</v>
      </c>
      <c r="F2" s="6">
        <f>D2*E2</f>
        <v>79.800000000000011</v>
      </c>
      <c r="G2" s="5"/>
      <c r="H2" s="4">
        <v>2.1</v>
      </c>
      <c r="I2" s="6" t="s">
        <v>18</v>
      </c>
      <c r="J2" s="5"/>
      <c r="L2" s="5"/>
    </row>
    <row r="3" spans="1:12" x14ac:dyDescent="0.25">
      <c r="A3" s="5"/>
      <c r="B3" s="4"/>
      <c r="C3" s="5" t="s">
        <v>8</v>
      </c>
      <c r="D3" s="5">
        <v>1.28</v>
      </c>
      <c r="E3" s="5">
        <v>1.45</v>
      </c>
      <c r="F3" s="6">
        <f>D3*E3</f>
        <v>1.8559999999999999</v>
      </c>
      <c r="G3" s="5"/>
      <c r="H3" s="4"/>
      <c r="I3" s="6">
        <f>(D3+E3)*2*0.22</f>
        <v>1.2012</v>
      </c>
      <c r="J3" s="5"/>
      <c r="L3" s="5"/>
    </row>
    <row r="4" spans="1:12" x14ac:dyDescent="0.25">
      <c r="A4" s="5"/>
      <c r="B4" s="4"/>
      <c r="C4" s="5" t="s">
        <v>8</v>
      </c>
      <c r="D4" s="5">
        <v>1.28</v>
      </c>
      <c r="E4" s="5">
        <v>1.45</v>
      </c>
      <c r="F4" s="6">
        <f>D4*E4</f>
        <v>1.8559999999999999</v>
      </c>
      <c r="G4" s="5"/>
      <c r="H4" s="4"/>
      <c r="I4" s="6">
        <f>(D4+E4)*2*0.22</f>
        <v>1.2012</v>
      </c>
      <c r="J4" s="5"/>
      <c r="L4" s="5"/>
    </row>
    <row r="5" spans="1:12" x14ac:dyDescent="0.25">
      <c r="A5" s="5"/>
      <c r="B5" s="4"/>
      <c r="C5" s="5" t="s">
        <v>8</v>
      </c>
      <c r="D5" s="5">
        <v>0</v>
      </c>
      <c r="E5" s="5">
        <v>0</v>
      </c>
      <c r="F5" s="6">
        <f t="shared" ref="F5:F6" si="0">D5*E5</f>
        <v>0</v>
      </c>
      <c r="G5" s="5"/>
      <c r="H5" s="4"/>
      <c r="I5" s="6">
        <f>(D5+E5)*2*0.22</f>
        <v>0</v>
      </c>
      <c r="J5" s="5"/>
      <c r="L5" s="5"/>
    </row>
    <row r="6" spans="1:12" x14ac:dyDescent="0.25">
      <c r="A6" s="5"/>
      <c r="B6" s="4"/>
      <c r="C6" s="5" t="s">
        <v>8</v>
      </c>
      <c r="D6" s="5">
        <v>0</v>
      </c>
      <c r="E6" s="5">
        <v>0</v>
      </c>
      <c r="F6" s="6">
        <f t="shared" si="0"/>
        <v>0</v>
      </c>
      <c r="G6" s="5"/>
      <c r="H6" s="4"/>
      <c r="I6" s="6">
        <f>(D6+E6)*2*0.22</f>
        <v>0</v>
      </c>
      <c r="J6" s="5"/>
      <c r="L6" s="5"/>
    </row>
    <row r="7" spans="1:12" x14ac:dyDescent="0.25">
      <c r="A7" s="5"/>
      <c r="B7" s="4"/>
      <c r="C7" s="5" t="s">
        <v>19</v>
      </c>
      <c r="D7" s="5">
        <v>4</v>
      </c>
      <c r="E7" s="5"/>
      <c r="F7" s="6"/>
      <c r="G7" s="5"/>
      <c r="H7" s="4"/>
      <c r="I7" s="6"/>
      <c r="J7" s="5"/>
      <c r="L7" s="5"/>
    </row>
    <row r="8" spans="1:12" x14ac:dyDescent="0.25">
      <c r="A8" s="5"/>
      <c r="B8" s="4"/>
      <c r="C8" s="5" t="s">
        <v>2</v>
      </c>
      <c r="D8" s="5">
        <v>3.5</v>
      </c>
      <c r="E8" s="5">
        <v>3</v>
      </c>
      <c r="F8" s="6">
        <f>D8*E8</f>
        <v>10.5</v>
      </c>
      <c r="G8" s="5"/>
      <c r="H8" s="4"/>
      <c r="I8" s="6"/>
      <c r="J8" s="5"/>
      <c r="L8" s="5"/>
    </row>
    <row r="9" spans="1:12" x14ac:dyDescent="0.25">
      <c r="A9" s="5"/>
      <c r="B9" s="4"/>
      <c r="C9" s="5" t="s">
        <v>1</v>
      </c>
      <c r="D9" s="5">
        <v>3.6</v>
      </c>
      <c r="E9" s="5">
        <v>0.5</v>
      </c>
      <c r="F9" s="6">
        <f>D9*E9</f>
        <v>1.8</v>
      </c>
      <c r="G9" s="5"/>
      <c r="H9" s="4"/>
      <c r="I9" s="6"/>
      <c r="J9" s="5"/>
      <c r="L9" s="5"/>
    </row>
    <row r="10" spans="1:12" x14ac:dyDescent="0.25">
      <c r="A10" s="5"/>
      <c r="B10" s="4"/>
      <c r="C10" s="5" t="s">
        <v>20</v>
      </c>
      <c r="D10" s="5">
        <v>2</v>
      </c>
      <c r="E10" s="5"/>
      <c r="F10" s="6"/>
      <c r="G10" s="5"/>
      <c r="H10" s="4"/>
      <c r="I10" s="6"/>
      <c r="J10" s="5"/>
      <c r="L10" s="5"/>
    </row>
    <row r="11" spans="1:12" x14ac:dyDescent="0.25">
      <c r="A11" s="5"/>
      <c r="B11" s="4"/>
      <c r="C11" s="5" t="s">
        <v>2</v>
      </c>
      <c r="D11" s="5">
        <v>3.5</v>
      </c>
      <c r="E11" s="5">
        <v>3</v>
      </c>
      <c r="F11" s="6">
        <f>D11*E11</f>
        <v>10.5</v>
      </c>
      <c r="G11" s="5"/>
      <c r="H11" s="4"/>
      <c r="I11" s="6"/>
      <c r="J11" s="5"/>
      <c r="L11" s="5"/>
    </row>
    <row r="12" spans="1:12" x14ac:dyDescent="0.25">
      <c r="A12" s="5"/>
      <c r="B12" s="4"/>
      <c r="C12" s="5" t="s">
        <v>1</v>
      </c>
      <c r="D12" s="5">
        <v>5</v>
      </c>
      <c r="E12" s="5">
        <v>0.5</v>
      </c>
      <c r="F12" s="6">
        <f>D12*E12</f>
        <v>2.5</v>
      </c>
      <c r="G12" s="5"/>
      <c r="H12" s="4"/>
      <c r="I12" s="6"/>
      <c r="J12" s="5"/>
      <c r="L12" s="5"/>
    </row>
    <row r="13" spans="1:12" x14ac:dyDescent="0.25">
      <c r="A13" s="5"/>
      <c r="B13" s="4"/>
      <c r="C13" s="5" t="s">
        <v>22</v>
      </c>
      <c r="D13" s="5"/>
      <c r="E13" s="5"/>
      <c r="F13" s="6">
        <f>F2-SUM(F3:F6)-D7*(F8-F9)-D10*(F11-F12)</f>
        <v>25.288000000000011</v>
      </c>
      <c r="G13" s="5"/>
      <c r="H13" s="4"/>
      <c r="I13" s="6">
        <f>I3+I4+I5+I6</f>
        <v>2.4024000000000001</v>
      </c>
      <c r="J13" s="5"/>
      <c r="L13" s="5"/>
    </row>
    <row r="14" spans="1:12" x14ac:dyDescent="0.25">
      <c r="A14" s="5"/>
      <c r="B14" s="7"/>
      <c r="C14" s="8" t="s">
        <v>23</v>
      </c>
      <c r="D14" s="8"/>
      <c r="E14" s="8"/>
      <c r="F14" s="9">
        <f>F13*9</f>
        <v>227.5920000000001</v>
      </c>
      <c r="G14" s="5">
        <f>F14</f>
        <v>227.5920000000001</v>
      </c>
      <c r="H14" s="7"/>
      <c r="I14" s="9">
        <f>I13*9</f>
        <v>21.621600000000001</v>
      </c>
      <c r="J14" s="5">
        <f>I14</f>
        <v>21.621600000000001</v>
      </c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L15" s="5"/>
    </row>
    <row r="16" spans="1:12" x14ac:dyDescent="0.25">
      <c r="A16" s="5"/>
      <c r="B16" s="1">
        <v>2.2000000000000002</v>
      </c>
      <c r="C16" s="2" t="s">
        <v>21</v>
      </c>
      <c r="D16" s="2">
        <v>27.1</v>
      </c>
      <c r="E16" s="2">
        <v>3</v>
      </c>
      <c r="F16" s="3">
        <f>D16*E16</f>
        <v>81.300000000000011</v>
      </c>
      <c r="G16" s="5"/>
      <c r="H16" s="1">
        <v>2.2000000000000002</v>
      </c>
      <c r="I16" s="3" t="s">
        <v>21</v>
      </c>
      <c r="J16" s="5"/>
      <c r="L16" s="5"/>
    </row>
    <row r="17" spans="1:12" x14ac:dyDescent="0.25">
      <c r="A17" s="5"/>
      <c r="B17" s="4"/>
      <c r="C17" s="5" t="s">
        <v>8</v>
      </c>
      <c r="D17" s="5">
        <v>1.31</v>
      </c>
      <c r="E17" s="5">
        <v>1.45</v>
      </c>
      <c r="F17" s="6">
        <f>D17*E17</f>
        <v>1.8995</v>
      </c>
      <c r="G17" s="5"/>
      <c r="H17" s="4"/>
      <c r="I17" s="6">
        <f>2*0.22*(D17+E17)</f>
        <v>1.2143999999999999</v>
      </c>
      <c r="J17" s="5"/>
      <c r="L17" s="5"/>
    </row>
    <row r="18" spans="1:12" x14ac:dyDescent="0.25">
      <c r="A18" s="5"/>
      <c r="B18" s="4"/>
      <c r="C18" s="5" t="s">
        <v>8</v>
      </c>
      <c r="D18" s="5">
        <v>1.04</v>
      </c>
      <c r="E18" s="5">
        <v>1.45</v>
      </c>
      <c r="F18" s="6">
        <f>D18*E18</f>
        <v>1.508</v>
      </c>
      <c r="G18" s="5"/>
      <c r="H18" s="4"/>
      <c r="I18" s="6">
        <f>2*0.22*(D18+E18)</f>
        <v>1.0956000000000001</v>
      </c>
      <c r="J18" s="5"/>
      <c r="L18" s="5"/>
    </row>
    <row r="19" spans="1:12" x14ac:dyDescent="0.25">
      <c r="A19" s="5"/>
      <c r="B19" s="4"/>
      <c r="C19" s="5" t="s">
        <v>8</v>
      </c>
      <c r="D19" s="5">
        <v>1.31</v>
      </c>
      <c r="E19" s="5">
        <v>1.45</v>
      </c>
      <c r="F19" s="6">
        <f t="shared" ref="F19:F20" si="1">D19*E19</f>
        <v>1.8995</v>
      </c>
      <c r="G19" s="5"/>
      <c r="H19" s="4"/>
      <c r="I19" s="6">
        <f>2*0.22*(D19+E19)</f>
        <v>1.2143999999999999</v>
      </c>
      <c r="J19" s="5"/>
      <c r="L19" s="5"/>
    </row>
    <row r="20" spans="1:12" x14ac:dyDescent="0.25">
      <c r="A20" s="5"/>
      <c r="B20" s="4"/>
      <c r="C20" s="5" t="s">
        <v>8</v>
      </c>
      <c r="D20" s="5">
        <v>0</v>
      </c>
      <c r="E20" s="5">
        <v>0</v>
      </c>
      <c r="F20" s="6">
        <f t="shared" si="1"/>
        <v>0</v>
      </c>
      <c r="G20" s="5"/>
      <c r="H20" s="4"/>
      <c r="I20" s="6">
        <f>2*0.22*(D20+E20)</f>
        <v>0</v>
      </c>
      <c r="J20" s="5"/>
      <c r="L20" s="5"/>
    </row>
    <row r="21" spans="1:12" x14ac:dyDescent="0.25">
      <c r="A21" s="5"/>
      <c r="B21" s="4"/>
      <c r="C21" s="5" t="s">
        <v>19</v>
      </c>
      <c r="D21" s="5">
        <v>0</v>
      </c>
      <c r="E21" s="5"/>
      <c r="F21" s="6"/>
      <c r="G21" s="5"/>
      <c r="H21" s="4"/>
      <c r="I21" s="6"/>
      <c r="J21" s="5"/>
      <c r="L21" s="5"/>
    </row>
    <row r="22" spans="1:12" x14ac:dyDescent="0.25">
      <c r="A22" s="5"/>
      <c r="B22" s="4"/>
      <c r="C22" s="5" t="s">
        <v>2</v>
      </c>
      <c r="D22" s="5">
        <v>3.5</v>
      </c>
      <c r="E22" s="5">
        <v>3</v>
      </c>
      <c r="F22" s="6">
        <f>D22*E22</f>
        <v>10.5</v>
      </c>
      <c r="G22" s="5"/>
      <c r="H22" s="4"/>
      <c r="I22" s="6"/>
      <c r="J22" s="5"/>
      <c r="L22" s="5"/>
    </row>
    <row r="23" spans="1:12" x14ac:dyDescent="0.25">
      <c r="A23" s="5"/>
      <c r="B23" s="4"/>
      <c r="C23" s="5" t="s">
        <v>1</v>
      </c>
      <c r="D23" s="5">
        <v>3.6</v>
      </c>
      <c r="E23" s="5">
        <v>0.5</v>
      </c>
      <c r="F23" s="6">
        <f>D23*E23</f>
        <v>1.8</v>
      </c>
      <c r="G23" s="5"/>
      <c r="H23" s="4"/>
      <c r="I23" s="6"/>
      <c r="J23" s="5"/>
      <c r="L23" s="5"/>
    </row>
    <row r="24" spans="1:12" x14ac:dyDescent="0.25">
      <c r="A24" s="5"/>
      <c r="B24" s="4"/>
      <c r="C24" s="5" t="s">
        <v>20</v>
      </c>
      <c r="D24" s="5">
        <v>4</v>
      </c>
      <c r="E24" s="5"/>
      <c r="F24" s="6"/>
      <c r="G24" s="5"/>
      <c r="H24" s="4"/>
      <c r="I24" s="6"/>
      <c r="J24" s="5"/>
      <c r="L24" s="5"/>
    </row>
    <row r="25" spans="1:12" x14ac:dyDescent="0.25">
      <c r="A25" s="5"/>
      <c r="B25" s="4"/>
      <c r="C25" s="5" t="s">
        <v>2</v>
      </c>
      <c r="D25" s="5">
        <v>3.5</v>
      </c>
      <c r="E25" s="5">
        <v>3</v>
      </c>
      <c r="F25" s="6">
        <f>D25*E25</f>
        <v>10.5</v>
      </c>
      <c r="G25" s="5"/>
      <c r="H25" s="4"/>
      <c r="I25" s="6"/>
      <c r="J25" s="5"/>
      <c r="L25" s="5"/>
    </row>
    <row r="26" spans="1:12" x14ac:dyDescent="0.25">
      <c r="A26" s="5"/>
      <c r="B26" s="4"/>
      <c r="C26" s="5" t="s">
        <v>1</v>
      </c>
      <c r="D26" s="5">
        <v>5</v>
      </c>
      <c r="E26" s="5">
        <v>0.5</v>
      </c>
      <c r="F26" s="6">
        <f>D26*E26</f>
        <v>2.5</v>
      </c>
      <c r="G26" s="5"/>
      <c r="H26" s="4"/>
      <c r="I26" s="6"/>
      <c r="J26" s="5"/>
      <c r="L26" s="5"/>
    </row>
    <row r="27" spans="1:12" x14ac:dyDescent="0.25">
      <c r="A27" s="5"/>
      <c r="B27" s="4"/>
      <c r="C27" s="5" t="s">
        <v>24</v>
      </c>
      <c r="D27" s="5"/>
      <c r="E27" s="5"/>
      <c r="F27" s="25">
        <f>F16-SUM(F17:F20)-D21*(F22-F23)-D24*(F25-F26)</f>
        <v>43.993000000000009</v>
      </c>
      <c r="G27" s="5"/>
      <c r="H27" s="4"/>
      <c r="I27" s="6">
        <f>I17+I18+I19+I20</f>
        <v>3.5244</v>
      </c>
      <c r="J27" s="5"/>
      <c r="L27" s="5"/>
    </row>
    <row r="28" spans="1:12" x14ac:dyDescent="0.25">
      <c r="A28" s="5"/>
      <c r="B28" s="7"/>
      <c r="C28" s="8" t="s">
        <v>25</v>
      </c>
      <c r="D28" s="8"/>
      <c r="E28" s="8"/>
      <c r="F28" s="9">
        <f>F27*9</f>
        <v>395.93700000000007</v>
      </c>
      <c r="G28" s="5">
        <f>F28</f>
        <v>395.93700000000007</v>
      </c>
      <c r="H28" s="7"/>
      <c r="I28" s="9">
        <f>I27*9</f>
        <v>31.7196</v>
      </c>
      <c r="J28" s="5">
        <f>I28</f>
        <v>31.7196</v>
      </c>
      <c r="L28" s="5"/>
    </row>
    <row r="29" spans="1:12" x14ac:dyDescent="0.25">
      <c r="A29" s="5"/>
      <c r="B29" s="5"/>
      <c r="C29" s="5"/>
      <c r="D29" s="5"/>
      <c r="E29" s="5"/>
      <c r="F29" s="5"/>
      <c r="G29" s="5">
        <f>SUM(G14:G28)</f>
        <v>623.52900000000022</v>
      </c>
      <c r="H29" s="5"/>
      <c r="I29" s="5"/>
      <c r="J29" s="5">
        <f>SUM(J14:J28)</f>
        <v>53.341200000000001</v>
      </c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L30" s="5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L31" s="5"/>
    </row>
    <row r="32" spans="1:12" x14ac:dyDescent="0.25">
      <c r="A32" s="5"/>
      <c r="B32" s="5"/>
      <c r="L32" s="5"/>
    </row>
    <row r="33" spans="1:12" x14ac:dyDescent="0.25">
      <c r="A33" s="5"/>
      <c r="L3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25" zoomScale="90" zoomScaleNormal="90" workbookViewId="0">
      <selection activeCell="C86" sqref="C86"/>
    </sheetView>
  </sheetViews>
  <sheetFormatPr defaultRowHeight="15" x14ac:dyDescent="0.25"/>
  <cols>
    <col min="3" max="3" width="71.85546875" bestFit="1" customWidth="1"/>
    <col min="6" max="6" width="10.28515625" bestFit="1" customWidth="1"/>
    <col min="9" max="9" width="53.28515625" bestFit="1" customWidth="1"/>
    <col min="10" max="10" width="10" bestFit="1" customWidth="1"/>
  </cols>
  <sheetData>
    <row r="1" spans="1:10" ht="18.75" x14ac:dyDescent="0.3">
      <c r="A1" s="5"/>
      <c r="B1" s="20">
        <v>3</v>
      </c>
      <c r="C1" s="21" t="s">
        <v>26</v>
      </c>
      <c r="D1" s="2"/>
      <c r="E1" s="2"/>
      <c r="F1" s="3"/>
      <c r="G1" s="5"/>
      <c r="H1" s="20">
        <v>3</v>
      </c>
      <c r="I1" s="22" t="s">
        <v>153</v>
      </c>
      <c r="J1" s="5"/>
    </row>
    <row r="2" spans="1:10" x14ac:dyDescent="0.25">
      <c r="A2" s="5"/>
      <c r="B2" s="1">
        <v>3.1</v>
      </c>
      <c r="C2" s="2" t="s">
        <v>27</v>
      </c>
      <c r="D2" s="2">
        <v>17.399999999999999</v>
      </c>
      <c r="E2" s="2">
        <v>3</v>
      </c>
      <c r="F2" s="3">
        <f>D2*E2</f>
        <v>52.199999999999996</v>
      </c>
      <c r="G2" s="5"/>
      <c r="H2" s="1">
        <v>3.1</v>
      </c>
      <c r="I2" s="3" t="s">
        <v>27</v>
      </c>
      <c r="J2" s="5"/>
    </row>
    <row r="3" spans="1:10" x14ac:dyDescent="0.25">
      <c r="A3" s="5"/>
      <c r="B3" s="4"/>
      <c r="C3" s="5" t="s">
        <v>8</v>
      </c>
      <c r="D3" s="5">
        <v>1.62</v>
      </c>
      <c r="E3" s="5">
        <v>1.45</v>
      </c>
      <c r="F3" s="6">
        <f>D3*E3</f>
        <v>2.3490000000000002</v>
      </c>
      <c r="G3" s="5"/>
      <c r="H3" s="4"/>
      <c r="I3" s="6">
        <f>0.22*2*(D3+E3)</f>
        <v>1.3508000000000002</v>
      </c>
      <c r="J3" s="5"/>
    </row>
    <row r="4" spans="1:10" x14ac:dyDescent="0.25">
      <c r="A4" s="5"/>
      <c r="B4" s="4"/>
      <c r="C4" s="5" t="s">
        <v>8</v>
      </c>
      <c r="D4" s="5">
        <v>1.105</v>
      </c>
      <c r="E4" s="5">
        <v>1.45</v>
      </c>
      <c r="F4" s="6">
        <f>D4*E4</f>
        <v>1.60225</v>
      </c>
      <c r="G4" s="5"/>
      <c r="H4" s="4"/>
      <c r="I4" s="6">
        <f>0.22*2*(D4+E4)</f>
        <v>1.1241999999999999</v>
      </c>
      <c r="J4" s="5"/>
    </row>
    <row r="5" spans="1:10" x14ac:dyDescent="0.25">
      <c r="A5" s="5"/>
      <c r="B5" s="4"/>
      <c r="C5" s="5" t="s">
        <v>8</v>
      </c>
      <c r="D5" s="5">
        <v>1.1599999999999999</v>
      </c>
      <c r="E5" s="5">
        <v>1.45</v>
      </c>
      <c r="F5" s="6">
        <f t="shared" ref="F5:F6" si="0">D5*E5</f>
        <v>1.6819999999999999</v>
      </c>
      <c r="G5" s="5"/>
      <c r="H5" s="4"/>
      <c r="I5" s="6">
        <f>0.22*2*(D5+E5)</f>
        <v>1.1483999999999999</v>
      </c>
      <c r="J5" s="5"/>
    </row>
    <row r="6" spans="1:10" x14ac:dyDescent="0.25">
      <c r="A6" s="5"/>
      <c r="B6" s="4"/>
      <c r="C6" s="5" t="s">
        <v>8</v>
      </c>
      <c r="D6" s="5">
        <v>0</v>
      </c>
      <c r="E6" s="5">
        <v>0</v>
      </c>
      <c r="F6" s="6">
        <f t="shared" si="0"/>
        <v>0</v>
      </c>
      <c r="G6" s="5"/>
      <c r="H6" s="4"/>
      <c r="I6" s="6">
        <f>0.22*2*(D6+E6)</f>
        <v>0</v>
      </c>
      <c r="J6" s="5"/>
    </row>
    <row r="7" spans="1:10" x14ac:dyDescent="0.25">
      <c r="A7" s="5"/>
      <c r="B7" s="4"/>
      <c r="C7" s="5" t="s">
        <v>19</v>
      </c>
      <c r="D7" s="5">
        <v>0</v>
      </c>
      <c r="E7" s="5"/>
      <c r="F7" s="6"/>
      <c r="G7" s="5"/>
      <c r="H7" s="4"/>
      <c r="I7" s="6"/>
      <c r="J7" s="5"/>
    </row>
    <row r="8" spans="1:10" x14ac:dyDescent="0.25">
      <c r="A8" s="5"/>
      <c r="B8" s="4"/>
      <c r="C8" s="5" t="s">
        <v>2</v>
      </c>
      <c r="D8" s="5">
        <v>3.5</v>
      </c>
      <c r="E8" s="5">
        <v>3</v>
      </c>
      <c r="F8" s="6">
        <f>D8*E8</f>
        <v>10.5</v>
      </c>
      <c r="G8" s="5"/>
      <c r="H8" s="4"/>
      <c r="I8" s="6"/>
      <c r="J8" s="5"/>
    </row>
    <row r="9" spans="1:10" x14ac:dyDescent="0.25">
      <c r="A9" s="5"/>
      <c r="B9" s="4"/>
      <c r="C9" s="5" t="s">
        <v>1</v>
      </c>
      <c r="D9" s="5">
        <v>3.6</v>
      </c>
      <c r="E9" s="5">
        <v>0.5</v>
      </c>
      <c r="F9" s="6">
        <f>D9*E9</f>
        <v>1.8</v>
      </c>
      <c r="G9" s="5"/>
      <c r="H9" s="4"/>
      <c r="I9" s="6"/>
      <c r="J9" s="5"/>
    </row>
    <row r="10" spans="1:10" x14ac:dyDescent="0.25">
      <c r="A10" s="5"/>
      <c r="B10" s="4"/>
      <c r="C10" s="5" t="s">
        <v>20</v>
      </c>
      <c r="D10" s="5">
        <v>2</v>
      </c>
      <c r="E10" s="5"/>
      <c r="F10" s="6"/>
      <c r="G10" s="5"/>
      <c r="H10" s="4"/>
      <c r="I10" s="6"/>
      <c r="J10" s="5"/>
    </row>
    <row r="11" spans="1:10" x14ac:dyDescent="0.25">
      <c r="A11" s="5"/>
      <c r="B11" s="4"/>
      <c r="C11" s="5" t="s">
        <v>2</v>
      </c>
      <c r="D11" s="5">
        <v>3.5</v>
      </c>
      <c r="E11" s="5">
        <v>3</v>
      </c>
      <c r="F11" s="6">
        <f>D11*E11</f>
        <v>10.5</v>
      </c>
      <c r="G11" s="5"/>
      <c r="H11" s="4"/>
      <c r="I11" s="6"/>
      <c r="J11" s="5"/>
    </row>
    <row r="12" spans="1:10" x14ac:dyDescent="0.25">
      <c r="A12" s="5"/>
      <c r="B12" s="4"/>
      <c r="C12" s="5" t="s">
        <v>1</v>
      </c>
      <c r="D12" s="5">
        <v>5</v>
      </c>
      <c r="E12" s="5">
        <v>0.5</v>
      </c>
      <c r="F12" s="6">
        <f>D12*E12</f>
        <v>2.5</v>
      </c>
      <c r="G12" s="5"/>
      <c r="H12" s="4"/>
      <c r="I12" s="6"/>
      <c r="J12" s="5"/>
    </row>
    <row r="13" spans="1:10" x14ac:dyDescent="0.25">
      <c r="A13" s="5"/>
      <c r="B13" s="4"/>
      <c r="C13" s="5" t="s">
        <v>28</v>
      </c>
      <c r="D13" s="5"/>
      <c r="E13" s="5"/>
      <c r="F13" s="25">
        <f>F2-SUM(F3:F6)-D7*(F8-F9)-D10*(F11-F12)</f>
        <v>30.566749999999999</v>
      </c>
      <c r="G13" s="5"/>
      <c r="H13" s="4"/>
      <c r="I13" s="6">
        <f>SUM(I3:I6)</f>
        <v>3.6234000000000002</v>
      </c>
      <c r="J13" s="5"/>
    </row>
    <row r="14" spans="1:10" x14ac:dyDescent="0.25">
      <c r="A14" s="5"/>
      <c r="B14" s="7"/>
      <c r="C14" s="8" t="s">
        <v>29</v>
      </c>
      <c r="D14" s="8"/>
      <c r="E14" s="8"/>
      <c r="F14" s="9">
        <f>F13*9</f>
        <v>275.10075000000001</v>
      </c>
      <c r="G14" s="5">
        <f>F14</f>
        <v>275.10075000000001</v>
      </c>
      <c r="H14" s="7"/>
      <c r="I14" s="9">
        <f>I13*9</f>
        <v>32.610600000000005</v>
      </c>
      <c r="J14" s="5">
        <f>I14</f>
        <v>32.610600000000005</v>
      </c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5"/>
      <c r="B16" s="1">
        <v>3.2</v>
      </c>
      <c r="C16" s="2" t="s">
        <v>30</v>
      </c>
      <c r="D16" s="2">
        <v>5.32</v>
      </c>
      <c r="E16" s="2">
        <v>3</v>
      </c>
      <c r="F16" s="3">
        <f>D16*E16</f>
        <v>15.96</v>
      </c>
      <c r="G16" s="5"/>
      <c r="H16" s="1">
        <v>3.2</v>
      </c>
      <c r="I16" s="3" t="s">
        <v>30</v>
      </c>
      <c r="J16" s="5"/>
    </row>
    <row r="17" spans="1:10" x14ac:dyDescent="0.25">
      <c r="A17" s="5"/>
      <c r="B17" s="4"/>
      <c r="C17" s="5" t="s">
        <v>8</v>
      </c>
      <c r="D17" s="5">
        <v>2.4</v>
      </c>
      <c r="E17" s="5">
        <v>2.2999999999999998</v>
      </c>
      <c r="F17" s="6">
        <f>D17*E17</f>
        <v>5.52</v>
      </c>
      <c r="G17" s="5"/>
      <c r="H17" s="4"/>
      <c r="I17" s="6">
        <f>(D17+E17)*2*0.22</f>
        <v>2.0679999999999996</v>
      </c>
      <c r="J17" s="5"/>
    </row>
    <row r="18" spans="1:10" x14ac:dyDescent="0.25">
      <c r="A18" s="5"/>
      <c r="B18" s="4"/>
      <c r="C18" s="5" t="s">
        <v>8</v>
      </c>
      <c r="D18" s="5">
        <v>0</v>
      </c>
      <c r="E18" s="5">
        <v>0</v>
      </c>
      <c r="F18" s="6">
        <f>D18*E18</f>
        <v>0</v>
      </c>
      <c r="G18" s="5"/>
      <c r="H18" s="4"/>
      <c r="I18" s="6">
        <f>(D18+E18)*2*0.22</f>
        <v>0</v>
      </c>
      <c r="J18" s="5"/>
    </row>
    <row r="19" spans="1:10" x14ac:dyDescent="0.25">
      <c r="A19" s="5"/>
      <c r="B19" s="4"/>
      <c r="C19" s="5" t="s">
        <v>8</v>
      </c>
      <c r="D19" s="5">
        <v>0</v>
      </c>
      <c r="E19" s="5">
        <v>0</v>
      </c>
      <c r="F19" s="6">
        <f t="shared" ref="F19:F20" si="1">D19*E19</f>
        <v>0</v>
      </c>
      <c r="G19" s="5"/>
      <c r="H19" s="4"/>
      <c r="I19" s="6">
        <f>(D19+E19)*2*0.22</f>
        <v>0</v>
      </c>
      <c r="J19" s="5"/>
    </row>
    <row r="20" spans="1:10" x14ac:dyDescent="0.25">
      <c r="A20" s="5"/>
      <c r="B20" s="4"/>
      <c r="C20" s="5" t="s">
        <v>8</v>
      </c>
      <c r="D20" s="5">
        <v>0</v>
      </c>
      <c r="E20" s="5">
        <v>0</v>
      </c>
      <c r="F20" s="6">
        <f t="shared" si="1"/>
        <v>0</v>
      </c>
      <c r="G20" s="5"/>
      <c r="H20" s="4"/>
      <c r="I20" s="6">
        <f>(D20+E20)*2*0.22</f>
        <v>0</v>
      </c>
      <c r="J20" s="5"/>
    </row>
    <row r="21" spans="1:10" x14ac:dyDescent="0.25">
      <c r="A21" s="5"/>
      <c r="B21" s="4"/>
      <c r="C21" s="5" t="s">
        <v>19</v>
      </c>
      <c r="D21" s="5">
        <v>0</v>
      </c>
      <c r="E21" s="5"/>
      <c r="F21" s="6"/>
      <c r="G21" s="5"/>
      <c r="H21" s="4"/>
      <c r="I21" s="6"/>
      <c r="J21" s="5"/>
    </row>
    <row r="22" spans="1:10" x14ac:dyDescent="0.25">
      <c r="A22" s="5"/>
      <c r="B22" s="4"/>
      <c r="C22" s="5" t="s">
        <v>2</v>
      </c>
      <c r="D22" s="5">
        <v>3.5</v>
      </c>
      <c r="E22" s="5">
        <v>3</v>
      </c>
      <c r="F22" s="6">
        <f>D22*E22</f>
        <v>10.5</v>
      </c>
      <c r="G22" s="5"/>
      <c r="H22" s="4"/>
      <c r="I22" s="6"/>
      <c r="J22" s="5"/>
    </row>
    <row r="23" spans="1:10" x14ac:dyDescent="0.25">
      <c r="A23" s="5"/>
      <c r="B23" s="4"/>
      <c r="C23" s="5" t="s">
        <v>1</v>
      </c>
      <c r="D23" s="5">
        <v>3.6</v>
      </c>
      <c r="E23" s="5">
        <v>0.5</v>
      </c>
      <c r="F23" s="6">
        <f>D23*E23</f>
        <v>1.8</v>
      </c>
      <c r="G23" s="5"/>
      <c r="H23" s="4"/>
      <c r="I23" s="6"/>
      <c r="J23" s="5"/>
    </row>
    <row r="24" spans="1:10" x14ac:dyDescent="0.25">
      <c r="A24" s="5"/>
      <c r="B24" s="4"/>
      <c r="C24" s="5" t="s">
        <v>20</v>
      </c>
      <c r="D24" s="5">
        <v>0</v>
      </c>
      <c r="E24" s="5"/>
      <c r="F24" s="6"/>
      <c r="G24" s="5"/>
      <c r="H24" s="4"/>
      <c r="I24" s="6"/>
      <c r="J24" s="5"/>
    </row>
    <row r="25" spans="1:10" x14ac:dyDescent="0.25">
      <c r="A25" s="5"/>
      <c r="B25" s="4"/>
      <c r="C25" s="5" t="s">
        <v>2</v>
      </c>
      <c r="D25" s="5">
        <v>3.5</v>
      </c>
      <c r="E25" s="5">
        <v>3</v>
      </c>
      <c r="F25" s="6">
        <f>D25*E25</f>
        <v>10.5</v>
      </c>
      <c r="G25" s="5"/>
      <c r="H25" s="4"/>
      <c r="I25" s="6"/>
      <c r="J25" s="5"/>
    </row>
    <row r="26" spans="1:10" x14ac:dyDescent="0.25">
      <c r="A26" s="5"/>
      <c r="B26" s="4"/>
      <c r="C26" s="5" t="s">
        <v>1</v>
      </c>
      <c r="D26" s="5">
        <v>5</v>
      </c>
      <c r="E26" s="5">
        <v>0.5</v>
      </c>
      <c r="F26" s="6">
        <f>D26*E26</f>
        <v>2.5</v>
      </c>
      <c r="G26" s="5"/>
      <c r="H26" s="4"/>
      <c r="I26" s="6"/>
      <c r="J26" s="5"/>
    </row>
    <row r="27" spans="1:10" x14ac:dyDescent="0.25">
      <c r="A27" s="5"/>
      <c r="B27" s="4"/>
      <c r="C27" s="5" t="s">
        <v>31</v>
      </c>
      <c r="D27" s="5"/>
      <c r="E27" s="5"/>
      <c r="F27" s="25">
        <f>F16-SUM(F17:F20)-D21*(F22-F23)-D24*(F25-F26)</f>
        <v>10.440000000000001</v>
      </c>
      <c r="G27" s="5"/>
      <c r="H27" s="4"/>
      <c r="I27" s="6">
        <f>SUM(I17:I20)</f>
        <v>2.0679999999999996</v>
      </c>
      <c r="J27" s="5"/>
    </row>
    <row r="28" spans="1:10" x14ac:dyDescent="0.25">
      <c r="A28" s="5"/>
      <c r="B28" s="7"/>
      <c r="C28" s="8" t="s">
        <v>32</v>
      </c>
      <c r="D28" s="8"/>
      <c r="E28" s="8"/>
      <c r="F28" s="9">
        <f>F27*9</f>
        <v>93.960000000000008</v>
      </c>
      <c r="G28" s="5">
        <f>F28</f>
        <v>93.960000000000008</v>
      </c>
      <c r="H28" s="7"/>
      <c r="I28" s="9">
        <f>I27*9</f>
        <v>18.611999999999995</v>
      </c>
      <c r="J28" s="5">
        <f>I28</f>
        <v>18.611999999999995</v>
      </c>
    </row>
    <row r="29" spans="1:10" x14ac:dyDescent="0.25">
      <c r="A29" s="5"/>
      <c r="B29" s="5"/>
    </row>
    <row r="30" spans="1:10" x14ac:dyDescent="0.25">
      <c r="A30" s="5"/>
      <c r="B30" s="1">
        <v>3.3</v>
      </c>
      <c r="C30" s="2" t="s">
        <v>33</v>
      </c>
      <c r="D30" s="2">
        <v>20.3</v>
      </c>
      <c r="E30" s="2">
        <v>3</v>
      </c>
      <c r="F30" s="3">
        <f>D30*E30</f>
        <v>60.900000000000006</v>
      </c>
      <c r="G30" s="5"/>
      <c r="H30" s="1">
        <v>3.3</v>
      </c>
      <c r="I30" s="3" t="s">
        <v>33</v>
      </c>
      <c r="J30" s="5"/>
    </row>
    <row r="31" spans="1:10" x14ac:dyDescent="0.25">
      <c r="A31" s="5"/>
      <c r="B31" s="4"/>
      <c r="C31" s="5" t="s">
        <v>8</v>
      </c>
      <c r="D31" s="5">
        <v>1.05</v>
      </c>
      <c r="E31" s="5">
        <v>1.45</v>
      </c>
      <c r="F31" s="6">
        <f>D31*E31</f>
        <v>1.5225</v>
      </c>
      <c r="G31" s="5"/>
      <c r="H31" s="4"/>
      <c r="I31" s="6">
        <f>(D31+E31)*2*0.22</f>
        <v>1.1000000000000001</v>
      </c>
      <c r="J31" s="5"/>
    </row>
    <row r="32" spans="1:10" x14ac:dyDescent="0.25">
      <c r="A32" s="5"/>
      <c r="B32" s="4"/>
      <c r="C32" s="5" t="s">
        <v>8</v>
      </c>
      <c r="D32" s="5">
        <v>1.55</v>
      </c>
      <c r="E32" s="5">
        <v>1.45</v>
      </c>
      <c r="F32" s="6">
        <f>D32*E32</f>
        <v>2.2475000000000001</v>
      </c>
      <c r="G32" s="5"/>
      <c r="H32" s="4"/>
      <c r="I32" s="6">
        <f>(D32+E32)*2*0.22</f>
        <v>1.32</v>
      </c>
      <c r="J32" s="5"/>
    </row>
    <row r="33" spans="1:10" x14ac:dyDescent="0.25">
      <c r="A33" s="5"/>
      <c r="B33" s="4"/>
      <c r="C33" s="5" t="s">
        <v>8</v>
      </c>
      <c r="D33" s="5">
        <v>1.64</v>
      </c>
      <c r="E33" s="5">
        <v>1.45</v>
      </c>
      <c r="F33" s="6">
        <f t="shared" ref="F33:F34" si="2">D33*E33</f>
        <v>2.3779999999999997</v>
      </c>
      <c r="G33" s="5"/>
      <c r="H33" s="4"/>
      <c r="I33" s="6">
        <f>(D33+E33)*2*0.22</f>
        <v>1.3595999999999999</v>
      </c>
      <c r="J33" s="5"/>
    </row>
    <row r="34" spans="1:10" x14ac:dyDescent="0.25">
      <c r="A34" s="5"/>
      <c r="B34" s="4"/>
      <c r="C34" s="5" t="s">
        <v>8</v>
      </c>
      <c r="D34" s="5">
        <v>1.55</v>
      </c>
      <c r="E34" s="5">
        <v>1.45</v>
      </c>
      <c r="F34" s="6">
        <f t="shared" si="2"/>
        <v>2.2475000000000001</v>
      </c>
      <c r="G34" s="5"/>
      <c r="H34" s="4"/>
      <c r="I34" s="6">
        <f>(D34+E34)*2*0.22</f>
        <v>1.32</v>
      </c>
      <c r="J34" s="5"/>
    </row>
    <row r="35" spans="1:10" x14ac:dyDescent="0.25">
      <c r="A35" s="5"/>
      <c r="B35" s="4"/>
      <c r="C35" s="5" t="s">
        <v>19</v>
      </c>
      <c r="D35" s="5">
        <v>0</v>
      </c>
      <c r="E35" s="5"/>
      <c r="F35" s="6"/>
      <c r="G35" s="5"/>
      <c r="H35" s="4"/>
      <c r="I35" s="6"/>
      <c r="J35" s="5"/>
    </row>
    <row r="36" spans="1:10" x14ac:dyDescent="0.25">
      <c r="A36" s="5"/>
      <c r="B36" s="4"/>
      <c r="C36" s="5" t="s">
        <v>2</v>
      </c>
      <c r="D36" s="5">
        <v>3.5</v>
      </c>
      <c r="E36" s="5">
        <v>3</v>
      </c>
      <c r="F36" s="6">
        <f>D36*E36</f>
        <v>10.5</v>
      </c>
      <c r="G36" s="5"/>
      <c r="H36" s="4"/>
      <c r="I36" s="6"/>
      <c r="J36" s="5"/>
    </row>
    <row r="37" spans="1:10" x14ac:dyDescent="0.25">
      <c r="A37" s="5"/>
      <c r="B37" s="4"/>
      <c r="C37" s="5" t="s">
        <v>1</v>
      </c>
      <c r="D37" s="5">
        <v>3.6</v>
      </c>
      <c r="E37" s="5">
        <v>0.5</v>
      </c>
      <c r="F37" s="6">
        <f>D37*E37</f>
        <v>1.8</v>
      </c>
      <c r="G37" s="5"/>
      <c r="H37" s="4"/>
      <c r="I37" s="6"/>
      <c r="J37" s="5"/>
    </row>
    <row r="38" spans="1:10" x14ac:dyDescent="0.25">
      <c r="A38" s="5"/>
      <c r="B38" s="4"/>
      <c r="C38" s="5" t="s">
        <v>20</v>
      </c>
      <c r="D38" s="5">
        <v>2</v>
      </c>
      <c r="E38" s="5"/>
      <c r="F38" s="6"/>
      <c r="G38" s="5"/>
      <c r="H38" s="4"/>
      <c r="I38" s="6"/>
      <c r="J38" s="5"/>
    </row>
    <row r="39" spans="1:10" x14ac:dyDescent="0.25">
      <c r="A39" s="5"/>
      <c r="B39" s="4"/>
      <c r="C39" s="5" t="s">
        <v>2</v>
      </c>
      <c r="D39" s="5">
        <v>3.5</v>
      </c>
      <c r="E39" s="5">
        <v>3</v>
      </c>
      <c r="F39" s="6">
        <f>D39*E39</f>
        <v>10.5</v>
      </c>
      <c r="G39" s="5"/>
      <c r="H39" s="4"/>
      <c r="I39" s="6"/>
      <c r="J39" s="5"/>
    </row>
    <row r="40" spans="1:10" x14ac:dyDescent="0.25">
      <c r="A40" s="5"/>
      <c r="B40" s="4"/>
      <c r="C40" s="5" t="s">
        <v>1</v>
      </c>
      <c r="D40" s="5">
        <v>5</v>
      </c>
      <c r="E40" s="5">
        <v>0.5</v>
      </c>
      <c r="F40" s="6">
        <f>D40*E40</f>
        <v>2.5</v>
      </c>
      <c r="G40" s="5"/>
      <c r="H40" s="4"/>
      <c r="I40" s="6"/>
      <c r="J40" s="5"/>
    </row>
    <row r="41" spans="1:10" x14ac:dyDescent="0.25">
      <c r="A41" s="5"/>
      <c r="B41" s="4"/>
      <c r="C41" s="5" t="s">
        <v>28</v>
      </c>
      <c r="D41" s="5"/>
      <c r="E41" s="5"/>
      <c r="F41" s="25">
        <f>F30-SUM(F31:F34)-D35*(F36-F37)-D38*(F39-F40)</f>
        <v>36.504500000000007</v>
      </c>
      <c r="G41" s="5"/>
      <c r="H41" s="4"/>
      <c r="I41" s="6">
        <f>SUM(I31:I34)</f>
        <v>5.0995999999999997</v>
      </c>
      <c r="J41" s="5"/>
    </row>
    <row r="42" spans="1:10" x14ac:dyDescent="0.25">
      <c r="A42" s="5"/>
      <c r="B42" s="7"/>
      <c r="C42" s="8" t="s">
        <v>29</v>
      </c>
      <c r="D42" s="8"/>
      <c r="E42" s="8"/>
      <c r="F42" s="9">
        <f>F41*9</f>
        <v>328.54050000000007</v>
      </c>
      <c r="G42" s="5">
        <f>F42</f>
        <v>328.54050000000007</v>
      </c>
      <c r="H42" s="7"/>
      <c r="I42" s="9">
        <f>I41*9</f>
        <v>45.8964</v>
      </c>
      <c r="J42" s="5">
        <f>I42</f>
        <v>45.8964</v>
      </c>
    </row>
    <row r="43" spans="1:10" x14ac:dyDescent="0.25">
      <c r="A43" s="5"/>
    </row>
    <row r="44" spans="1:10" x14ac:dyDescent="0.25">
      <c r="A44" s="5"/>
      <c r="B44" s="1">
        <v>3.4</v>
      </c>
      <c r="C44" s="2" t="s">
        <v>34</v>
      </c>
      <c r="D44" s="2">
        <v>10.57</v>
      </c>
      <c r="E44" s="2">
        <v>3</v>
      </c>
      <c r="F44" s="3">
        <f>D44*E44</f>
        <v>31.71</v>
      </c>
      <c r="G44" s="5"/>
      <c r="H44" s="1">
        <v>3.4</v>
      </c>
      <c r="I44" s="3" t="s">
        <v>34</v>
      </c>
      <c r="J44" s="5"/>
    </row>
    <row r="45" spans="1:10" x14ac:dyDescent="0.25">
      <c r="A45" s="5"/>
      <c r="B45" s="4"/>
      <c r="C45" s="5" t="s">
        <v>8</v>
      </c>
      <c r="D45" s="5">
        <v>1.53</v>
      </c>
      <c r="E45" s="5">
        <v>1.45</v>
      </c>
      <c r="F45" s="6">
        <f>D45*E45</f>
        <v>2.2185000000000001</v>
      </c>
      <c r="G45" s="5"/>
      <c r="H45" s="4"/>
      <c r="I45" s="6">
        <f>(D45+E45)*2*0.22</f>
        <v>1.3111999999999999</v>
      </c>
      <c r="J45" s="5"/>
    </row>
    <row r="46" spans="1:10" x14ac:dyDescent="0.25">
      <c r="A46" s="5"/>
      <c r="B46" s="4"/>
      <c r="C46" s="5" t="s">
        <v>8</v>
      </c>
      <c r="D46" s="5">
        <v>1.1200000000000001</v>
      </c>
      <c r="E46" s="5">
        <v>1.45</v>
      </c>
      <c r="F46" s="6">
        <f>D46*E46</f>
        <v>1.6240000000000001</v>
      </c>
      <c r="G46" s="5"/>
      <c r="H46" s="4"/>
      <c r="I46" s="6">
        <f>(D46+E46)*2*0.22</f>
        <v>1.1308</v>
      </c>
      <c r="J46" s="5"/>
    </row>
    <row r="47" spans="1:10" x14ac:dyDescent="0.25">
      <c r="A47" s="5"/>
      <c r="B47" s="4"/>
      <c r="C47" s="5" t="s">
        <v>8</v>
      </c>
      <c r="D47" s="5">
        <v>0</v>
      </c>
      <c r="E47" s="5">
        <v>0</v>
      </c>
      <c r="F47" s="6">
        <f>D47*E47</f>
        <v>0</v>
      </c>
      <c r="G47" s="5"/>
      <c r="H47" s="4"/>
      <c r="I47" s="6">
        <f>(D47+E47)*2*0.22</f>
        <v>0</v>
      </c>
      <c r="J47" s="5"/>
    </row>
    <row r="48" spans="1:10" x14ac:dyDescent="0.25">
      <c r="A48" s="5"/>
      <c r="B48" s="4"/>
      <c r="C48" s="5" t="s">
        <v>8</v>
      </c>
      <c r="D48" s="5">
        <v>0</v>
      </c>
      <c r="E48" s="5">
        <v>0</v>
      </c>
      <c r="F48" s="6">
        <f>D48*E48</f>
        <v>0</v>
      </c>
      <c r="G48" s="5"/>
      <c r="H48" s="4"/>
      <c r="I48" s="6">
        <f>(D48+E48)*2*0.22</f>
        <v>0</v>
      </c>
      <c r="J48" s="5"/>
    </row>
    <row r="49" spans="1:10" x14ac:dyDescent="0.25">
      <c r="A49" s="5"/>
      <c r="B49" s="4"/>
      <c r="C49" s="5" t="s">
        <v>19</v>
      </c>
      <c r="D49" s="5">
        <v>0</v>
      </c>
      <c r="E49" s="5"/>
      <c r="F49" s="6"/>
      <c r="G49" s="5"/>
      <c r="H49" s="4"/>
      <c r="I49" s="6"/>
      <c r="J49" s="5"/>
    </row>
    <row r="50" spans="1:10" x14ac:dyDescent="0.25">
      <c r="A50" s="5"/>
      <c r="B50" s="4"/>
      <c r="C50" s="5" t="s">
        <v>2</v>
      </c>
      <c r="D50" s="5">
        <v>3.5</v>
      </c>
      <c r="E50" s="5">
        <v>3</v>
      </c>
      <c r="F50" s="6">
        <f>D50*E50</f>
        <v>10.5</v>
      </c>
      <c r="G50" s="5"/>
      <c r="H50" s="4"/>
      <c r="I50" s="6"/>
      <c r="J50" s="5"/>
    </row>
    <row r="51" spans="1:10" x14ac:dyDescent="0.25">
      <c r="A51" s="5"/>
      <c r="B51" s="4"/>
      <c r="C51" s="5" t="s">
        <v>1</v>
      </c>
      <c r="D51" s="5">
        <v>3.6</v>
      </c>
      <c r="E51" s="5">
        <v>0.5</v>
      </c>
      <c r="F51" s="6">
        <f>D51*E51</f>
        <v>1.8</v>
      </c>
      <c r="G51" s="5"/>
      <c r="H51" s="4"/>
      <c r="I51" s="6"/>
      <c r="J51" s="5"/>
    </row>
    <row r="52" spans="1:10" x14ac:dyDescent="0.25">
      <c r="A52" s="5"/>
      <c r="B52" s="4"/>
      <c r="C52" s="5" t="s">
        <v>20</v>
      </c>
      <c r="D52" s="5">
        <v>1</v>
      </c>
      <c r="E52" s="5"/>
      <c r="F52" s="6"/>
      <c r="G52" s="5"/>
      <c r="H52" s="4"/>
      <c r="I52" s="6"/>
      <c r="J52" s="5"/>
    </row>
    <row r="53" spans="1:10" x14ac:dyDescent="0.25">
      <c r="A53" s="5"/>
      <c r="B53" s="4"/>
      <c r="C53" s="5" t="s">
        <v>2</v>
      </c>
      <c r="D53" s="5">
        <v>3.5</v>
      </c>
      <c r="E53" s="5">
        <v>3</v>
      </c>
      <c r="F53" s="6">
        <f>D53*E53</f>
        <v>10.5</v>
      </c>
      <c r="G53" s="5"/>
      <c r="H53" s="4"/>
      <c r="I53" s="6"/>
      <c r="J53" s="5"/>
    </row>
    <row r="54" spans="1:10" x14ac:dyDescent="0.25">
      <c r="A54" s="5"/>
      <c r="B54" s="4"/>
      <c r="C54" s="5" t="s">
        <v>1</v>
      </c>
      <c r="D54" s="5">
        <v>5</v>
      </c>
      <c r="E54" s="5">
        <v>0.5</v>
      </c>
      <c r="F54" s="6">
        <f>D54*E54</f>
        <v>2.5</v>
      </c>
      <c r="G54" s="5"/>
      <c r="H54" s="4"/>
      <c r="I54" s="6"/>
      <c r="J54" s="5"/>
    </row>
    <row r="55" spans="1:10" x14ac:dyDescent="0.25">
      <c r="A55" s="5"/>
      <c r="B55" s="4"/>
      <c r="C55" s="5" t="s">
        <v>28</v>
      </c>
      <c r="D55" s="5"/>
      <c r="E55" s="5"/>
      <c r="F55" s="25">
        <f>F44-SUM(F45:F48)-D49*(F50-F51)-D52*(F53-F54)</f>
        <v>19.8675</v>
      </c>
      <c r="G55" s="5"/>
      <c r="H55" s="4"/>
      <c r="I55" s="6">
        <f>SUM(I45:I48)</f>
        <v>2.4420000000000002</v>
      </c>
      <c r="J55" s="5"/>
    </row>
    <row r="56" spans="1:10" x14ac:dyDescent="0.25">
      <c r="A56" s="5"/>
      <c r="B56" s="7"/>
      <c r="C56" s="8" t="s">
        <v>29</v>
      </c>
      <c r="D56" s="8"/>
      <c r="E56" s="8"/>
      <c r="F56" s="9">
        <f>F55*9</f>
        <v>178.8075</v>
      </c>
      <c r="G56" s="5">
        <f>F56</f>
        <v>178.8075</v>
      </c>
      <c r="H56" s="7"/>
      <c r="I56" s="9">
        <f>I55*9</f>
        <v>21.978000000000002</v>
      </c>
      <c r="J56" s="5">
        <f>I56</f>
        <v>21.978000000000002</v>
      </c>
    </row>
    <row r="57" spans="1:10" x14ac:dyDescent="0.25">
      <c r="A57" s="5"/>
      <c r="B57" s="5"/>
    </row>
    <row r="58" spans="1:10" x14ac:dyDescent="0.25">
      <c r="A58" s="5"/>
      <c r="B58" s="1">
        <v>3.5</v>
      </c>
      <c r="C58" s="2" t="s">
        <v>35</v>
      </c>
      <c r="D58" s="2">
        <v>7.3</v>
      </c>
      <c r="E58" s="2">
        <v>3</v>
      </c>
      <c r="F58" s="3">
        <f>D58*E58</f>
        <v>21.9</v>
      </c>
      <c r="G58" s="5"/>
      <c r="H58" s="1">
        <v>3.5</v>
      </c>
      <c r="I58" s="3" t="s">
        <v>35</v>
      </c>
      <c r="J58" s="5"/>
    </row>
    <row r="59" spans="1:10" x14ac:dyDescent="0.25">
      <c r="A59" s="5"/>
      <c r="B59" s="4"/>
      <c r="C59" s="5" t="s">
        <v>8</v>
      </c>
      <c r="D59" s="5">
        <v>1.31</v>
      </c>
      <c r="E59" s="5">
        <v>1.45</v>
      </c>
      <c r="F59" s="6">
        <f>D59*E59</f>
        <v>1.8995</v>
      </c>
      <c r="G59" s="5"/>
      <c r="H59" s="4"/>
      <c r="I59" s="6">
        <f>(D59+E59)*2*0.22</f>
        <v>1.2143999999999999</v>
      </c>
      <c r="J59" s="5"/>
    </row>
    <row r="60" spans="1:10" x14ac:dyDescent="0.25">
      <c r="A60" s="5"/>
      <c r="B60" s="4"/>
      <c r="C60" s="5" t="s">
        <v>8</v>
      </c>
      <c r="D60" s="5">
        <v>1.71</v>
      </c>
      <c r="E60" s="5">
        <v>1.45</v>
      </c>
      <c r="F60" s="6">
        <f>D60*E60</f>
        <v>2.4794999999999998</v>
      </c>
      <c r="G60" s="5"/>
      <c r="H60" s="4"/>
      <c r="I60" s="6">
        <f>(D60+E60)*2*0.22</f>
        <v>1.3904000000000001</v>
      </c>
      <c r="J60" s="5"/>
    </row>
    <row r="61" spans="1:10" x14ac:dyDescent="0.25">
      <c r="A61" s="5"/>
      <c r="B61" s="4"/>
      <c r="C61" s="5" t="s">
        <v>8</v>
      </c>
      <c r="D61" s="5">
        <v>0</v>
      </c>
      <c r="E61" s="5">
        <v>0</v>
      </c>
      <c r="F61" s="6">
        <f t="shared" ref="F61:F62" si="3">D61*E61</f>
        <v>0</v>
      </c>
      <c r="G61" s="5"/>
      <c r="H61" s="4"/>
      <c r="I61" s="6">
        <f>(D61+E61)*2*0.22</f>
        <v>0</v>
      </c>
      <c r="J61" s="5"/>
    </row>
    <row r="62" spans="1:10" x14ac:dyDescent="0.25">
      <c r="A62" s="5"/>
      <c r="B62" s="4"/>
      <c r="C62" s="5" t="s">
        <v>8</v>
      </c>
      <c r="D62" s="5">
        <v>0</v>
      </c>
      <c r="E62" s="5">
        <v>0</v>
      </c>
      <c r="F62" s="6">
        <f t="shared" si="3"/>
        <v>0</v>
      </c>
      <c r="G62" s="5"/>
      <c r="H62" s="4"/>
      <c r="I62" s="6">
        <f>(D62+E62)*2*0.22</f>
        <v>0</v>
      </c>
      <c r="J62" s="5"/>
    </row>
    <row r="63" spans="1:10" x14ac:dyDescent="0.25">
      <c r="A63" s="5"/>
      <c r="B63" s="4"/>
      <c r="C63" s="5" t="s">
        <v>19</v>
      </c>
      <c r="D63" s="5">
        <v>0</v>
      </c>
      <c r="E63" s="5"/>
      <c r="F63" s="6"/>
      <c r="G63" s="5"/>
      <c r="H63" s="4"/>
      <c r="I63" s="6"/>
      <c r="J63" s="5"/>
    </row>
    <row r="64" spans="1:10" x14ac:dyDescent="0.25">
      <c r="A64" s="5"/>
      <c r="B64" s="4"/>
      <c r="C64" s="5" t="s">
        <v>2</v>
      </c>
      <c r="D64" s="5">
        <v>3.5</v>
      </c>
      <c r="E64" s="5">
        <v>3</v>
      </c>
      <c r="F64" s="6">
        <f>D64*E64</f>
        <v>10.5</v>
      </c>
      <c r="G64" s="5"/>
      <c r="H64" s="4"/>
      <c r="I64" s="6"/>
      <c r="J64" s="5"/>
    </row>
    <row r="65" spans="1:10" x14ac:dyDescent="0.25">
      <c r="A65" s="5"/>
      <c r="B65" s="4"/>
      <c r="C65" s="5" t="s">
        <v>1</v>
      </c>
      <c r="D65" s="5">
        <v>3.6</v>
      </c>
      <c r="E65" s="5">
        <v>0.5</v>
      </c>
      <c r="F65" s="6">
        <f>D65*E65</f>
        <v>1.8</v>
      </c>
      <c r="G65" s="5"/>
      <c r="H65" s="4"/>
      <c r="I65" s="6"/>
      <c r="J65" s="5"/>
    </row>
    <row r="66" spans="1:10" x14ac:dyDescent="0.25">
      <c r="A66" s="5"/>
      <c r="B66" s="4"/>
      <c r="C66" s="5" t="s">
        <v>20</v>
      </c>
      <c r="D66" s="5">
        <v>0</v>
      </c>
      <c r="E66" s="5"/>
      <c r="F66" s="6"/>
      <c r="G66" s="5"/>
      <c r="H66" s="4"/>
      <c r="I66" s="6"/>
      <c r="J66" s="5"/>
    </row>
    <row r="67" spans="1:10" x14ac:dyDescent="0.25">
      <c r="A67" s="5"/>
      <c r="B67" s="4"/>
      <c r="C67" s="5" t="s">
        <v>2</v>
      </c>
      <c r="D67" s="5">
        <v>3.5</v>
      </c>
      <c r="E67" s="5">
        <v>3</v>
      </c>
      <c r="F67" s="6">
        <f>D67*E67</f>
        <v>10.5</v>
      </c>
      <c r="G67" s="5"/>
      <c r="H67" s="4"/>
      <c r="I67" s="6"/>
      <c r="J67" s="5"/>
    </row>
    <row r="68" spans="1:10" x14ac:dyDescent="0.25">
      <c r="A68" s="5"/>
      <c r="B68" s="4"/>
      <c r="C68" s="5" t="s">
        <v>1</v>
      </c>
      <c r="D68" s="5">
        <v>5</v>
      </c>
      <c r="E68" s="5">
        <v>0.5</v>
      </c>
      <c r="F68" s="6">
        <f>D68*E68</f>
        <v>2.5</v>
      </c>
      <c r="G68" s="5"/>
      <c r="H68" s="4"/>
      <c r="I68" s="6"/>
      <c r="J68" s="5"/>
    </row>
    <row r="69" spans="1:10" x14ac:dyDescent="0.25">
      <c r="A69" s="5"/>
      <c r="B69" s="4"/>
      <c r="C69" s="5" t="s">
        <v>28</v>
      </c>
      <c r="D69" s="5"/>
      <c r="E69" s="5"/>
      <c r="F69" s="25">
        <f>F58-SUM(F59:F62)-D63*(F64-F65)-D66*(F67-F68)</f>
        <v>17.521000000000001</v>
      </c>
      <c r="G69" s="5"/>
      <c r="H69" s="4"/>
      <c r="I69" s="6">
        <f>SUM(I59:I62)</f>
        <v>2.6048</v>
      </c>
      <c r="J69" s="5"/>
    </row>
    <row r="70" spans="1:10" x14ac:dyDescent="0.25">
      <c r="A70" s="5"/>
      <c r="B70" s="7"/>
      <c r="C70" s="8" t="s">
        <v>29</v>
      </c>
      <c r="D70" s="8"/>
      <c r="E70" s="8"/>
      <c r="F70" s="9">
        <f>F69*9</f>
        <v>157.68900000000002</v>
      </c>
      <c r="G70" s="5">
        <f>F70</f>
        <v>157.68900000000002</v>
      </c>
      <c r="H70" s="7"/>
      <c r="I70" s="9">
        <f>I69*9</f>
        <v>23.443200000000001</v>
      </c>
      <c r="J70" s="5">
        <f>I70</f>
        <v>23.443200000000001</v>
      </c>
    </row>
    <row r="71" spans="1:10" x14ac:dyDescent="0.25">
      <c r="A71" s="5"/>
      <c r="B71" s="5"/>
      <c r="C71" s="5"/>
      <c r="D71" s="5"/>
      <c r="E71" s="5"/>
      <c r="F71" s="5"/>
      <c r="G71" s="5">
        <f>SUM(G14:G70)</f>
        <v>1034.0977500000001</v>
      </c>
      <c r="H71" s="5"/>
      <c r="I71" s="5"/>
      <c r="J71" s="5">
        <f>SUM(J14:J70)</f>
        <v>142.5402</v>
      </c>
    </row>
    <row r="72" spans="1:10" x14ac:dyDescent="0.25">
      <c r="A72" s="5"/>
      <c r="B72" s="5"/>
    </row>
    <row r="73" spans="1:10" x14ac:dyDescent="0.25">
      <c r="A73" s="5"/>
    </row>
    <row r="74" spans="1:10" x14ac:dyDescent="0.25">
      <c r="A74" s="5"/>
    </row>
    <row r="75" spans="1:10" x14ac:dyDescent="0.25">
      <c r="A75" s="5"/>
    </row>
    <row r="76" spans="1:10" x14ac:dyDescent="0.25">
      <c r="A76" s="5"/>
    </row>
    <row r="77" spans="1:1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G29" sqref="G29"/>
    </sheetView>
  </sheetViews>
  <sheetFormatPr defaultRowHeight="15" x14ac:dyDescent="0.25"/>
  <cols>
    <col min="3" max="3" width="54.7109375" bestFit="1" customWidth="1"/>
    <col min="9" max="9" width="42.5703125" bestFit="1" customWidth="1"/>
    <col min="10" max="10" width="8" bestFit="1" customWidth="1"/>
  </cols>
  <sheetData>
    <row r="1" spans="1:10" ht="18.75" x14ac:dyDescent="0.3">
      <c r="A1" s="5"/>
      <c r="B1" s="23">
        <v>2</v>
      </c>
      <c r="C1" s="23" t="s">
        <v>154</v>
      </c>
      <c r="D1" s="29"/>
      <c r="E1" s="29"/>
      <c r="F1" s="29"/>
      <c r="G1" s="29"/>
      <c r="H1" s="23">
        <v>2</v>
      </c>
      <c r="I1" s="23" t="s">
        <v>155</v>
      </c>
      <c r="J1" s="5"/>
    </row>
    <row r="2" spans="1:10" x14ac:dyDescent="0.25">
      <c r="A2" s="5"/>
      <c r="B2" s="1">
        <v>2.1</v>
      </c>
      <c r="C2" s="2" t="s">
        <v>36</v>
      </c>
      <c r="D2" s="2">
        <v>19.79</v>
      </c>
      <c r="E2" s="2">
        <v>3</v>
      </c>
      <c r="F2" s="3">
        <f t="shared" ref="F2" si="0">D2*E2</f>
        <v>59.37</v>
      </c>
      <c r="G2" s="5"/>
      <c r="H2" s="1">
        <v>2.1</v>
      </c>
      <c r="I2" s="3" t="s">
        <v>36</v>
      </c>
      <c r="J2" s="5"/>
    </row>
    <row r="3" spans="1:10" x14ac:dyDescent="0.25">
      <c r="A3" s="5"/>
      <c r="B3" s="4"/>
      <c r="C3" s="5" t="s">
        <v>8</v>
      </c>
      <c r="D3" s="5">
        <v>1.31</v>
      </c>
      <c r="E3" s="5">
        <v>1.45</v>
      </c>
      <c r="F3" s="6">
        <f>D3*E3</f>
        <v>1.8995</v>
      </c>
      <c r="G3" s="5"/>
      <c r="H3" s="4"/>
      <c r="I3" s="6">
        <f>(D3+E3)*2*0.22</f>
        <v>1.2143999999999999</v>
      </c>
      <c r="J3" s="5"/>
    </row>
    <row r="4" spans="1:10" x14ac:dyDescent="0.25">
      <c r="A4" s="5"/>
      <c r="B4" s="4"/>
      <c r="C4" s="5" t="s">
        <v>8</v>
      </c>
      <c r="D4" s="5">
        <v>0.98</v>
      </c>
      <c r="E4" s="5">
        <v>1.45</v>
      </c>
      <c r="F4" s="6">
        <f>D4*E4</f>
        <v>1.421</v>
      </c>
      <c r="G4" s="5"/>
      <c r="H4" s="4"/>
      <c r="I4" s="6">
        <f>(D4+E4)*2*0.22</f>
        <v>1.0691999999999999</v>
      </c>
      <c r="J4" s="5"/>
    </row>
    <row r="5" spans="1:10" x14ac:dyDescent="0.25">
      <c r="A5" s="5"/>
      <c r="B5" s="4"/>
      <c r="C5" s="5" t="s">
        <v>8</v>
      </c>
      <c r="D5" s="5">
        <v>0</v>
      </c>
      <c r="E5" s="5">
        <v>0</v>
      </c>
      <c r="F5" s="6">
        <f>D5*E5</f>
        <v>0</v>
      </c>
      <c r="G5" s="5"/>
      <c r="H5" s="4"/>
      <c r="I5" s="6">
        <f>(D5+E5)*2*0.12</f>
        <v>0</v>
      </c>
      <c r="J5" s="5"/>
    </row>
    <row r="6" spans="1:10" x14ac:dyDescent="0.25">
      <c r="A6" s="5"/>
      <c r="B6" s="4"/>
      <c r="C6" s="5" t="s">
        <v>8</v>
      </c>
      <c r="D6" s="5">
        <v>0</v>
      </c>
      <c r="E6" s="5">
        <v>0</v>
      </c>
      <c r="F6" s="6">
        <f>D6*E6</f>
        <v>0</v>
      </c>
      <c r="G6" s="5"/>
      <c r="H6" s="4"/>
      <c r="I6" s="6">
        <f>(D6+E6)*2*0.12</f>
        <v>0</v>
      </c>
      <c r="J6" s="5"/>
    </row>
    <row r="7" spans="1:10" x14ac:dyDescent="0.25">
      <c r="A7" s="5"/>
      <c r="B7" s="4"/>
      <c r="C7" s="5" t="s">
        <v>19</v>
      </c>
      <c r="D7" s="5">
        <v>4</v>
      </c>
      <c r="E7" s="5"/>
      <c r="F7" s="6"/>
      <c r="G7" s="5"/>
      <c r="H7" s="4"/>
      <c r="I7" s="6"/>
      <c r="J7" s="5"/>
    </row>
    <row r="8" spans="1:10" x14ac:dyDescent="0.25">
      <c r="A8" s="5"/>
      <c r="B8" s="4"/>
      <c r="C8" s="5" t="s">
        <v>2</v>
      </c>
      <c r="D8" s="5">
        <v>3.5</v>
      </c>
      <c r="E8" s="5">
        <v>3</v>
      </c>
      <c r="F8" s="6">
        <f>D8*E8</f>
        <v>10.5</v>
      </c>
      <c r="G8" s="5"/>
      <c r="H8" s="4"/>
      <c r="I8" s="6"/>
      <c r="J8" s="5"/>
    </row>
    <row r="9" spans="1:10" x14ac:dyDescent="0.25">
      <c r="A9" s="5"/>
      <c r="B9" s="4"/>
      <c r="C9" s="5" t="s">
        <v>1</v>
      </c>
      <c r="D9" s="5">
        <v>3.6</v>
      </c>
      <c r="E9" s="5">
        <v>0.5</v>
      </c>
      <c r="F9" s="6">
        <f>D9*E9</f>
        <v>1.8</v>
      </c>
      <c r="G9" s="5"/>
      <c r="H9" s="4"/>
      <c r="I9" s="6"/>
      <c r="J9" s="5"/>
    </row>
    <row r="10" spans="1:10" x14ac:dyDescent="0.25">
      <c r="A10" s="5"/>
      <c r="B10" s="4"/>
      <c r="C10" s="5" t="s">
        <v>20</v>
      </c>
      <c r="D10" s="5">
        <v>0</v>
      </c>
      <c r="E10" s="5"/>
      <c r="F10" s="6"/>
      <c r="G10" s="5"/>
      <c r="H10" s="4"/>
      <c r="I10" s="6"/>
      <c r="J10" s="5"/>
    </row>
    <row r="11" spans="1:10" x14ac:dyDescent="0.25">
      <c r="A11" s="5"/>
      <c r="B11" s="4"/>
      <c r="C11" s="5" t="s">
        <v>2</v>
      </c>
      <c r="D11" s="5">
        <v>3.5</v>
      </c>
      <c r="E11" s="5">
        <v>3</v>
      </c>
      <c r="F11" s="6">
        <f>D11*E11</f>
        <v>10.5</v>
      </c>
      <c r="G11" s="5"/>
      <c r="H11" s="4"/>
      <c r="I11" s="6"/>
      <c r="J11" s="5"/>
    </row>
    <row r="12" spans="1:10" x14ac:dyDescent="0.25">
      <c r="A12" s="5"/>
      <c r="B12" s="4"/>
      <c r="C12" s="5" t="s">
        <v>1</v>
      </c>
      <c r="D12" s="5">
        <v>5</v>
      </c>
      <c r="E12" s="5">
        <v>0.5</v>
      </c>
      <c r="F12" s="6">
        <f>D12*E12</f>
        <v>2.5</v>
      </c>
      <c r="G12" s="5"/>
      <c r="H12" s="4"/>
      <c r="I12" s="6"/>
      <c r="J12" s="5"/>
    </row>
    <row r="13" spans="1:10" x14ac:dyDescent="0.25">
      <c r="A13" s="5"/>
      <c r="B13" s="4"/>
      <c r="C13" s="5" t="s">
        <v>37</v>
      </c>
      <c r="D13" s="5"/>
      <c r="E13" s="5"/>
      <c r="F13" s="25">
        <f>F2-SUM(F3:F6)-D7*(F8-F9)-D10*(F11-F12)</f>
        <v>21.249499999999998</v>
      </c>
      <c r="G13" s="5"/>
      <c r="H13" s="4"/>
      <c r="I13" s="6">
        <f>SUM(I3:I6)</f>
        <v>2.2835999999999999</v>
      </c>
      <c r="J13" s="5"/>
    </row>
    <row r="14" spans="1:10" x14ac:dyDescent="0.25">
      <c r="A14" s="5"/>
      <c r="B14" s="7"/>
      <c r="C14" s="8" t="s">
        <v>38</v>
      </c>
      <c r="D14" s="8"/>
      <c r="E14" s="8"/>
      <c r="F14" s="9">
        <f>F13*9</f>
        <v>191.24549999999999</v>
      </c>
      <c r="G14" s="5">
        <f>F14</f>
        <v>191.24549999999999</v>
      </c>
      <c r="H14" s="7"/>
      <c r="I14" s="9">
        <f>I13*9</f>
        <v>20.552399999999999</v>
      </c>
      <c r="J14" s="5">
        <f>I14</f>
        <v>20.552399999999999</v>
      </c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5"/>
      <c r="B16" s="1">
        <v>2.2000000000000002</v>
      </c>
      <c r="C16" s="2" t="s">
        <v>39</v>
      </c>
      <c r="D16" s="2">
        <v>20.3</v>
      </c>
      <c r="E16" s="2">
        <v>3</v>
      </c>
      <c r="F16" s="3">
        <f>D16*E16</f>
        <v>60.900000000000006</v>
      </c>
      <c r="G16" s="5"/>
      <c r="H16" s="1">
        <v>2.2000000000000002</v>
      </c>
      <c r="I16" s="3" t="s">
        <v>39</v>
      </c>
      <c r="J16" s="5"/>
    </row>
    <row r="17" spans="1:12" x14ac:dyDescent="0.25">
      <c r="A17" s="5"/>
      <c r="B17" s="4"/>
      <c r="C17" s="5" t="s">
        <v>8</v>
      </c>
      <c r="D17" s="5">
        <v>1.4</v>
      </c>
      <c r="E17" s="5">
        <v>1.45</v>
      </c>
      <c r="F17" s="6">
        <f>D17*E17</f>
        <v>2.0299999999999998</v>
      </c>
      <c r="G17" s="5"/>
      <c r="H17" s="4"/>
      <c r="I17" s="6">
        <f>(D17+E17)*2*0.22</f>
        <v>1.2539999999999998</v>
      </c>
      <c r="J17" s="5"/>
    </row>
    <row r="18" spans="1:12" x14ac:dyDescent="0.25">
      <c r="A18" s="5"/>
      <c r="B18" s="4"/>
      <c r="C18" s="5" t="s">
        <v>8</v>
      </c>
      <c r="D18" s="5">
        <v>1.1000000000000001</v>
      </c>
      <c r="E18" s="5">
        <v>1.45</v>
      </c>
      <c r="F18" s="6">
        <f>D18*E18</f>
        <v>1.595</v>
      </c>
      <c r="G18" s="5"/>
      <c r="H18" s="4"/>
      <c r="I18" s="6">
        <f>(D18+E18)*2*0.22</f>
        <v>1.1219999999999999</v>
      </c>
      <c r="J18" s="5"/>
      <c r="L18" s="11"/>
    </row>
    <row r="19" spans="1:12" x14ac:dyDescent="0.25">
      <c r="A19" s="5"/>
      <c r="B19" s="4"/>
      <c r="C19" s="5" t="s">
        <v>8</v>
      </c>
      <c r="D19" s="5">
        <v>1.39</v>
      </c>
      <c r="E19" s="5">
        <v>1.45</v>
      </c>
      <c r="F19" s="6">
        <f t="shared" ref="F19:F20" si="1">D19*E19</f>
        <v>2.0154999999999998</v>
      </c>
      <c r="G19" s="5"/>
      <c r="H19" s="4"/>
      <c r="I19" s="6">
        <f>(D19+E19)*2*0.22</f>
        <v>1.2496</v>
      </c>
      <c r="J19" s="5"/>
    </row>
    <row r="20" spans="1:12" x14ac:dyDescent="0.25">
      <c r="A20" s="5"/>
      <c r="B20" s="4"/>
      <c r="C20" s="5" t="s">
        <v>8</v>
      </c>
      <c r="D20" s="5">
        <v>0</v>
      </c>
      <c r="E20" s="5">
        <v>0</v>
      </c>
      <c r="F20" s="6">
        <f t="shared" si="1"/>
        <v>0</v>
      </c>
      <c r="G20" s="5"/>
      <c r="H20" s="4"/>
      <c r="I20" s="6">
        <f>(D20+E20)*2*0.22</f>
        <v>0</v>
      </c>
      <c r="J20" s="5"/>
    </row>
    <row r="21" spans="1:12" x14ac:dyDescent="0.25">
      <c r="A21" s="5"/>
      <c r="B21" s="4"/>
      <c r="C21" s="5" t="s">
        <v>19</v>
      </c>
      <c r="D21" s="5">
        <v>0</v>
      </c>
      <c r="E21" s="5"/>
      <c r="F21" s="6"/>
      <c r="G21" s="5"/>
      <c r="H21" s="4"/>
      <c r="I21" s="6"/>
      <c r="J21" s="5"/>
    </row>
    <row r="22" spans="1:12" x14ac:dyDescent="0.25">
      <c r="A22" s="5"/>
      <c r="B22" s="4"/>
      <c r="C22" s="5" t="s">
        <v>2</v>
      </c>
      <c r="D22" s="5">
        <v>3.5</v>
      </c>
      <c r="E22" s="5">
        <v>3</v>
      </c>
      <c r="F22" s="6">
        <f>D22*E22</f>
        <v>10.5</v>
      </c>
      <c r="G22" s="5"/>
      <c r="H22" s="4"/>
      <c r="I22" s="6"/>
      <c r="J22" s="5"/>
    </row>
    <row r="23" spans="1:12" x14ac:dyDescent="0.25">
      <c r="A23" s="5"/>
      <c r="B23" s="4"/>
      <c r="C23" s="5" t="s">
        <v>1</v>
      </c>
      <c r="D23" s="5">
        <v>3.6</v>
      </c>
      <c r="E23" s="5">
        <v>0.5</v>
      </c>
      <c r="F23" s="6">
        <f>D23*E23</f>
        <v>1.8</v>
      </c>
      <c r="G23" s="5"/>
      <c r="H23" s="4"/>
      <c r="I23" s="6"/>
      <c r="J23" s="5"/>
    </row>
    <row r="24" spans="1:12" x14ac:dyDescent="0.25">
      <c r="A24" s="5"/>
      <c r="B24" s="4"/>
      <c r="C24" s="5" t="s">
        <v>20</v>
      </c>
      <c r="D24" s="5">
        <v>2</v>
      </c>
      <c r="E24" s="5"/>
      <c r="F24" s="6"/>
      <c r="G24" s="5"/>
      <c r="H24" s="4"/>
      <c r="I24" s="6"/>
      <c r="J24" s="5"/>
    </row>
    <row r="25" spans="1:12" x14ac:dyDescent="0.25">
      <c r="A25" s="5"/>
      <c r="B25" s="4"/>
      <c r="C25" s="5" t="s">
        <v>2</v>
      </c>
      <c r="D25" s="5">
        <v>3.5</v>
      </c>
      <c r="E25" s="5">
        <v>3</v>
      </c>
      <c r="F25" s="6">
        <f>D25*E25</f>
        <v>10.5</v>
      </c>
      <c r="G25" s="5"/>
      <c r="H25" s="4"/>
      <c r="I25" s="6"/>
      <c r="J25" s="5"/>
    </row>
    <row r="26" spans="1:12" x14ac:dyDescent="0.25">
      <c r="A26" s="5"/>
      <c r="B26" s="4"/>
      <c r="C26" s="5" t="s">
        <v>1</v>
      </c>
      <c r="D26" s="5">
        <v>5</v>
      </c>
      <c r="E26" s="5">
        <v>0.5</v>
      </c>
      <c r="F26" s="6">
        <f>D26*E26</f>
        <v>2.5</v>
      </c>
      <c r="G26" s="5"/>
      <c r="H26" s="4"/>
      <c r="I26" s="6"/>
      <c r="J26" s="5"/>
    </row>
    <row r="27" spans="1:12" x14ac:dyDescent="0.25">
      <c r="A27" s="5"/>
      <c r="B27" s="4"/>
      <c r="C27" s="5" t="s">
        <v>40</v>
      </c>
      <c r="D27" s="5"/>
      <c r="E27" s="5"/>
      <c r="F27" s="25">
        <f>F16-SUM(F17:F20)-D21*(F22-F23)-D24*(F25-F26)</f>
        <v>39.259500000000003</v>
      </c>
      <c r="G27" s="5"/>
      <c r="H27" s="4"/>
      <c r="I27" s="6">
        <f>SUM(I17:I20)</f>
        <v>3.6255999999999995</v>
      </c>
      <c r="J27" s="5"/>
    </row>
    <row r="28" spans="1:12" x14ac:dyDescent="0.25">
      <c r="A28" s="5"/>
      <c r="B28" s="7"/>
      <c r="C28" s="8" t="s">
        <v>41</v>
      </c>
      <c r="D28" s="8"/>
      <c r="E28" s="8"/>
      <c r="F28" s="9">
        <f>F27*9</f>
        <v>353.33550000000002</v>
      </c>
      <c r="G28" s="5">
        <f>F28</f>
        <v>353.33550000000002</v>
      </c>
      <c r="H28" s="7"/>
      <c r="I28" s="9">
        <f>I27*9</f>
        <v>32.630399999999995</v>
      </c>
      <c r="J28" s="5">
        <f>I28</f>
        <v>32.630399999999995</v>
      </c>
    </row>
    <row r="29" spans="1:12" x14ac:dyDescent="0.25">
      <c r="A29" s="5"/>
      <c r="B29" s="5"/>
      <c r="C29" s="5"/>
      <c r="D29" s="5"/>
      <c r="E29" s="5"/>
      <c r="F29" s="5"/>
      <c r="G29" s="5">
        <f>SUM(G14:G28)</f>
        <v>544.58100000000002</v>
      </c>
      <c r="H29" s="5"/>
      <c r="I29" s="5"/>
      <c r="J29" s="5">
        <f>SUM(J14:J28)</f>
        <v>53.182799999999993</v>
      </c>
    </row>
    <row r="30" spans="1:12" x14ac:dyDescent="0.25">
      <c r="A30" s="5"/>
      <c r="B30" s="5"/>
      <c r="C30" s="5"/>
      <c r="D30" s="5"/>
      <c r="E30" s="5"/>
      <c r="F30" s="5"/>
      <c r="G30" s="5">
        <v>544</v>
      </c>
      <c r="H30" s="5"/>
      <c r="I30" s="5"/>
      <c r="J30" s="5">
        <v>53.18</v>
      </c>
    </row>
    <row r="31" spans="1:12" x14ac:dyDescent="0.25">
      <c r="A31" s="5"/>
    </row>
    <row r="32" spans="1:12" x14ac:dyDescent="0.25">
      <c r="A32" s="5"/>
      <c r="B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65" zoomScale="90" zoomScaleNormal="90" workbookViewId="0">
      <selection activeCell="I88" sqref="I88"/>
    </sheetView>
  </sheetViews>
  <sheetFormatPr defaultRowHeight="15" x14ac:dyDescent="0.25"/>
  <cols>
    <col min="3" max="3" width="73.5703125" bestFit="1" customWidth="1"/>
    <col min="9" max="9" width="60" bestFit="1" customWidth="1"/>
    <col min="10" max="10" width="10" bestFit="1" customWidth="1"/>
  </cols>
  <sheetData>
    <row r="1" spans="1:10" ht="18.75" x14ac:dyDescent="0.3">
      <c r="A1" s="5"/>
      <c r="B1" s="23">
        <v>5</v>
      </c>
      <c r="C1" s="23" t="s">
        <v>42</v>
      </c>
      <c r="D1" s="23"/>
      <c r="E1" s="23"/>
      <c r="F1" s="23"/>
      <c r="G1" s="23"/>
      <c r="H1" s="23">
        <v>5</v>
      </c>
      <c r="I1" s="23" t="s">
        <v>156</v>
      </c>
      <c r="J1" s="5"/>
    </row>
    <row r="2" spans="1:10" x14ac:dyDescent="0.25">
      <c r="A2" s="5"/>
      <c r="B2" s="1">
        <v>5.0999999999999996</v>
      </c>
      <c r="C2" s="2" t="s">
        <v>46</v>
      </c>
      <c r="D2" s="2">
        <v>20.399999999999999</v>
      </c>
      <c r="E2" s="2">
        <v>3</v>
      </c>
      <c r="F2" s="3">
        <f>D2*E2</f>
        <v>61.199999999999996</v>
      </c>
      <c r="G2" s="5"/>
      <c r="H2" s="1">
        <v>5.0999999999999996</v>
      </c>
      <c r="I2" s="3" t="s">
        <v>46</v>
      </c>
      <c r="J2" s="5"/>
    </row>
    <row r="3" spans="1:10" x14ac:dyDescent="0.25">
      <c r="A3" s="5"/>
      <c r="B3" s="4"/>
      <c r="C3" s="5" t="s">
        <v>8</v>
      </c>
      <c r="D3" s="5">
        <v>1.55</v>
      </c>
      <c r="E3" s="5">
        <v>1.45</v>
      </c>
      <c r="F3" s="6">
        <f>D3*E3</f>
        <v>2.2475000000000001</v>
      </c>
      <c r="G3" s="5"/>
      <c r="H3" s="4"/>
      <c r="I3" s="6">
        <f>(D3+E3)*2*0.22</f>
        <v>1.32</v>
      </c>
      <c r="J3" s="5"/>
    </row>
    <row r="4" spans="1:10" x14ac:dyDescent="0.25">
      <c r="A4" s="5"/>
      <c r="B4" s="4"/>
      <c r="C4" s="5" t="s">
        <v>8</v>
      </c>
      <c r="D4" s="5">
        <v>1.63</v>
      </c>
      <c r="E4" s="5">
        <v>1.45</v>
      </c>
      <c r="F4" s="6">
        <f>D4*E4</f>
        <v>2.3634999999999997</v>
      </c>
      <c r="G4" s="5"/>
      <c r="H4" s="4"/>
      <c r="I4" s="6">
        <f>(D4+E4)*2*0.22</f>
        <v>1.3552</v>
      </c>
      <c r="J4" s="5"/>
    </row>
    <row r="5" spans="1:10" x14ac:dyDescent="0.25">
      <c r="A5" s="5"/>
      <c r="B5" s="4"/>
      <c r="C5" s="5" t="s">
        <v>8</v>
      </c>
      <c r="D5" s="5">
        <v>1.1599999999999999</v>
      </c>
      <c r="E5" s="5">
        <v>1.45</v>
      </c>
      <c r="F5" s="6">
        <f t="shared" ref="F5:F6" si="0">D5*E5</f>
        <v>1.6819999999999999</v>
      </c>
      <c r="G5" s="5"/>
      <c r="H5" s="4"/>
      <c r="I5" s="6">
        <f>(D5+E5)*2*0.22</f>
        <v>1.1483999999999999</v>
      </c>
      <c r="J5" s="5"/>
    </row>
    <row r="6" spans="1:10" x14ac:dyDescent="0.25">
      <c r="A6" s="5"/>
      <c r="B6" s="4"/>
      <c r="C6" s="5" t="s">
        <v>8</v>
      </c>
      <c r="D6" s="5">
        <v>1.105</v>
      </c>
      <c r="E6" s="5">
        <v>1.45</v>
      </c>
      <c r="F6" s="6">
        <f t="shared" si="0"/>
        <v>1.60225</v>
      </c>
      <c r="G6" s="5"/>
      <c r="H6" s="4"/>
      <c r="I6" s="6">
        <f>(D6+E6)*2*0.22</f>
        <v>1.1241999999999999</v>
      </c>
      <c r="J6" s="5"/>
    </row>
    <row r="7" spans="1:10" x14ac:dyDescent="0.25">
      <c r="A7" s="5"/>
      <c r="B7" s="4"/>
      <c r="C7" s="5" t="s">
        <v>19</v>
      </c>
      <c r="D7" s="5">
        <v>0</v>
      </c>
      <c r="E7" s="5"/>
      <c r="F7" s="6"/>
      <c r="G7" s="5"/>
      <c r="H7" s="4"/>
      <c r="I7" s="6"/>
      <c r="J7" s="5"/>
    </row>
    <row r="8" spans="1:10" x14ac:dyDescent="0.25">
      <c r="A8" s="5"/>
      <c r="B8" s="4"/>
      <c r="C8" s="5" t="s">
        <v>2</v>
      </c>
      <c r="D8" s="5">
        <v>3.5</v>
      </c>
      <c r="E8" s="5">
        <v>3</v>
      </c>
      <c r="F8" s="6">
        <f>D8*E8</f>
        <v>10.5</v>
      </c>
      <c r="G8" s="5"/>
      <c r="H8" s="4"/>
      <c r="I8" s="6"/>
      <c r="J8" s="5"/>
    </row>
    <row r="9" spans="1:10" x14ac:dyDescent="0.25">
      <c r="A9" s="5"/>
      <c r="B9" s="4"/>
      <c r="C9" s="5" t="s">
        <v>1</v>
      </c>
      <c r="D9" s="5">
        <v>3.6</v>
      </c>
      <c r="E9" s="5">
        <v>0.5</v>
      </c>
      <c r="F9" s="6">
        <f>D9*E9</f>
        <v>1.8</v>
      </c>
      <c r="G9" s="5"/>
      <c r="H9" s="4"/>
      <c r="I9" s="6"/>
      <c r="J9" s="5"/>
    </row>
    <row r="10" spans="1:10" x14ac:dyDescent="0.25">
      <c r="A10" s="5"/>
      <c r="B10" s="4"/>
      <c r="C10" s="5" t="s">
        <v>20</v>
      </c>
      <c r="D10" s="5">
        <v>2</v>
      </c>
      <c r="E10" s="5"/>
      <c r="F10" s="6"/>
      <c r="G10" s="5"/>
      <c r="H10" s="4"/>
      <c r="I10" s="6"/>
      <c r="J10" s="5"/>
    </row>
    <row r="11" spans="1:10" x14ac:dyDescent="0.25">
      <c r="A11" s="5"/>
      <c r="B11" s="4"/>
      <c r="C11" s="5" t="s">
        <v>2</v>
      </c>
      <c r="D11" s="5">
        <v>3.5</v>
      </c>
      <c r="E11" s="5">
        <v>3</v>
      </c>
      <c r="F11" s="6">
        <f>D11*E11</f>
        <v>10.5</v>
      </c>
      <c r="G11" s="5"/>
      <c r="H11" s="4"/>
      <c r="I11" s="6"/>
      <c r="J11" s="5"/>
    </row>
    <row r="12" spans="1:10" x14ac:dyDescent="0.25">
      <c r="A12" s="5"/>
      <c r="B12" s="4"/>
      <c r="C12" s="5" t="s">
        <v>1</v>
      </c>
      <c r="D12" s="5">
        <v>5</v>
      </c>
      <c r="E12" s="5">
        <v>0.5</v>
      </c>
      <c r="F12" s="6">
        <f>D12*E12</f>
        <v>2.5</v>
      </c>
      <c r="G12" s="5"/>
      <c r="H12" s="4"/>
      <c r="I12" s="6"/>
      <c r="J12" s="5"/>
    </row>
    <row r="13" spans="1:10" x14ac:dyDescent="0.25">
      <c r="A13" s="5"/>
      <c r="B13" s="4"/>
      <c r="C13" s="5" t="s">
        <v>47</v>
      </c>
      <c r="D13" s="5"/>
      <c r="E13" s="5"/>
      <c r="F13" s="25">
        <f>F2-SUM(F3:F6)-D7*(F8-F9)-D10*(F11-F12)</f>
        <v>37.304749999999999</v>
      </c>
      <c r="G13" s="5"/>
      <c r="H13" s="4"/>
      <c r="I13" s="6">
        <f>SUM(I3:I6)</f>
        <v>4.9478</v>
      </c>
      <c r="J13" s="5"/>
    </row>
    <row r="14" spans="1:10" x14ac:dyDescent="0.25">
      <c r="A14" s="5"/>
      <c r="B14" s="7"/>
      <c r="C14" s="8" t="s">
        <v>48</v>
      </c>
      <c r="D14" s="8"/>
      <c r="E14" s="8"/>
      <c r="F14" s="9">
        <f>F13*9</f>
        <v>335.74275</v>
      </c>
      <c r="G14" s="5">
        <f>F14</f>
        <v>335.74275</v>
      </c>
      <c r="H14" s="7"/>
      <c r="I14" s="9">
        <f>I13*9</f>
        <v>44.530200000000001</v>
      </c>
      <c r="J14" s="5">
        <f>I14</f>
        <v>44.530200000000001</v>
      </c>
    </row>
    <row r="15" spans="1:10" x14ac:dyDescent="0.25">
      <c r="A15" s="5"/>
      <c r="B15" s="5"/>
    </row>
    <row r="16" spans="1:10" x14ac:dyDescent="0.25">
      <c r="A16" s="5"/>
      <c r="B16" s="1">
        <v>5.2</v>
      </c>
      <c r="C16" s="2" t="s">
        <v>43</v>
      </c>
      <c r="D16" s="2">
        <v>5.32</v>
      </c>
      <c r="E16" s="2">
        <v>3</v>
      </c>
      <c r="F16" s="3">
        <f>D16*E16</f>
        <v>15.96</v>
      </c>
      <c r="G16" s="5"/>
      <c r="H16" s="1">
        <v>5.2</v>
      </c>
      <c r="I16" s="3" t="s">
        <v>43</v>
      </c>
      <c r="J16" s="5"/>
    </row>
    <row r="17" spans="1:10" x14ac:dyDescent="0.25">
      <c r="A17" s="5"/>
      <c r="B17" s="4"/>
      <c r="C17" s="5" t="s">
        <v>8</v>
      </c>
      <c r="D17" s="5">
        <v>2.4</v>
      </c>
      <c r="E17" s="5">
        <v>2.2999999999999998</v>
      </c>
      <c r="F17" s="6">
        <f>D17*E17</f>
        <v>5.52</v>
      </c>
      <c r="G17" s="5"/>
      <c r="H17" s="4"/>
      <c r="I17" s="6">
        <f>(D17+E17)*2*0.22</f>
        <v>2.0679999999999996</v>
      </c>
      <c r="J17" s="5"/>
    </row>
    <row r="18" spans="1:10" x14ac:dyDescent="0.25">
      <c r="A18" s="5"/>
      <c r="B18" s="4"/>
      <c r="C18" s="5" t="s">
        <v>8</v>
      </c>
      <c r="D18" s="5">
        <v>0</v>
      </c>
      <c r="E18" s="5">
        <v>0</v>
      </c>
      <c r="F18" s="6">
        <f>D18*E18</f>
        <v>0</v>
      </c>
      <c r="G18" s="5"/>
      <c r="H18" s="4"/>
      <c r="I18" s="6">
        <f>(D18+E18)*2*0.12</f>
        <v>0</v>
      </c>
      <c r="J18" s="5"/>
    </row>
    <row r="19" spans="1:10" x14ac:dyDescent="0.25">
      <c r="A19" s="5"/>
      <c r="B19" s="4"/>
      <c r="C19" s="5" t="s">
        <v>8</v>
      </c>
      <c r="D19" s="5">
        <v>0</v>
      </c>
      <c r="E19" s="5">
        <v>0</v>
      </c>
      <c r="F19" s="6">
        <f t="shared" ref="F19:F20" si="1">D19*E19</f>
        <v>0</v>
      </c>
      <c r="G19" s="5"/>
      <c r="H19" s="4"/>
      <c r="I19" s="6">
        <f>(D19+E19)*2*0.12</f>
        <v>0</v>
      </c>
      <c r="J19" s="5"/>
    </row>
    <row r="20" spans="1:10" x14ac:dyDescent="0.25">
      <c r="A20" s="5"/>
      <c r="B20" s="4"/>
      <c r="C20" s="5" t="s">
        <v>8</v>
      </c>
      <c r="D20" s="5">
        <v>0</v>
      </c>
      <c r="E20" s="5">
        <v>0</v>
      </c>
      <c r="F20" s="6">
        <f t="shared" si="1"/>
        <v>0</v>
      </c>
      <c r="G20" s="5"/>
      <c r="H20" s="4"/>
      <c r="I20" s="6">
        <f>(D20+E20)*2*0.12</f>
        <v>0</v>
      </c>
      <c r="J20" s="5"/>
    </row>
    <row r="21" spans="1:10" x14ac:dyDescent="0.25">
      <c r="A21" s="5"/>
      <c r="B21" s="4"/>
      <c r="C21" s="5" t="s">
        <v>19</v>
      </c>
      <c r="D21" s="5">
        <v>0</v>
      </c>
      <c r="E21" s="5"/>
      <c r="F21" s="6"/>
      <c r="G21" s="5"/>
      <c r="H21" s="4"/>
      <c r="I21" s="6"/>
      <c r="J21" s="5"/>
    </row>
    <row r="22" spans="1:10" x14ac:dyDescent="0.25">
      <c r="A22" s="5"/>
      <c r="B22" s="4"/>
      <c r="C22" s="5" t="s">
        <v>2</v>
      </c>
      <c r="D22" s="5">
        <v>3.5</v>
      </c>
      <c r="E22" s="5">
        <v>3</v>
      </c>
      <c r="F22" s="6">
        <f>D22*E22</f>
        <v>10.5</v>
      </c>
      <c r="G22" s="5"/>
      <c r="H22" s="4"/>
      <c r="I22" s="6"/>
      <c r="J22" s="5"/>
    </row>
    <row r="23" spans="1:10" x14ac:dyDescent="0.25">
      <c r="A23" s="5"/>
      <c r="B23" s="4"/>
      <c r="C23" s="5" t="s">
        <v>1</v>
      </c>
      <c r="D23" s="5">
        <v>3.6</v>
      </c>
      <c r="E23" s="5">
        <v>0.5</v>
      </c>
      <c r="F23" s="6">
        <f>D23*E23</f>
        <v>1.8</v>
      </c>
      <c r="G23" s="5"/>
      <c r="H23" s="4"/>
      <c r="I23" s="6"/>
      <c r="J23" s="5"/>
    </row>
    <row r="24" spans="1:10" x14ac:dyDescent="0.25">
      <c r="A24" s="5"/>
      <c r="B24" s="4"/>
      <c r="C24" s="5" t="s">
        <v>20</v>
      </c>
      <c r="D24" s="5">
        <v>0</v>
      </c>
      <c r="E24" s="5"/>
      <c r="F24" s="6"/>
      <c r="G24" s="5"/>
      <c r="H24" s="4"/>
      <c r="I24" s="6"/>
      <c r="J24" s="5"/>
    </row>
    <row r="25" spans="1:10" x14ac:dyDescent="0.25">
      <c r="A25" s="5"/>
      <c r="B25" s="4"/>
      <c r="C25" s="5" t="s">
        <v>2</v>
      </c>
      <c r="D25" s="5">
        <v>3.5</v>
      </c>
      <c r="E25" s="5">
        <v>3</v>
      </c>
      <c r="F25" s="6">
        <f>D25*E25</f>
        <v>10.5</v>
      </c>
      <c r="G25" s="5"/>
      <c r="H25" s="4"/>
      <c r="I25" s="6"/>
      <c r="J25" s="5"/>
    </row>
    <row r="26" spans="1:10" x14ac:dyDescent="0.25">
      <c r="A26" s="5"/>
      <c r="B26" s="4"/>
      <c r="C26" s="5" t="s">
        <v>1</v>
      </c>
      <c r="D26" s="5">
        <v>5</v>
      </c>
      <c r="E26" s="5">
        <v>0.5</v>
      </c>
      <c r="F26" s="6">
        <f>D26*E26</f>
        <v>2.5</v>
      </c>
      <c r="G26" s="5"/>
      <c r="H26" s="4"/>
      <c r="I26" s="6"/>
      <c r="J26" s="5"/>
    </row>
    <row r="27" spans="1:10" x14ac:dyDescent="0.25">
      <c r="A27" s="5"/>
      <c r="B27" s="4"/>
      <c r="C27" s="5" t="s">
        <v>44</v>
      </c>
      <c r="D27" s="5"/>
      <c r="E27" s="5"/>
      <c r="F27" s="25">
        <f>F16-SUM(F17:F20)-D21*(F22-F23)-D24*(F25-F26)</f>
        <v>10.440000000000001</v>
      </c>
      <c r="G27" s="5"/>
      <c r="H27" s="4"/>
      <c r="I27" s="6">
        <f>SUM(I17:I20)</f>
        <v>2.0679999999999996</v>
      </c>
      <c r="J27" s="5"/>
    </row>
    <row r="28" spans="1:10" x14ac:dyDescent="0.25">
      <c r="A28" s="5"/>
      <c r="B28" s="7"/>
      <c r="C28" s="8" t="s">
        <v>45</v>
      </c>
      <c r="D28" s="8"/>
      <c r="E28" s="8"/>
      <c r="F28" s="9">
        <f>F27*9</f>
        <v>93.960000000000008</v>
      </c>
      <c r="G28" s="5">
        <f>F28</f>
        <v>93.960000000000008</v>
      </c>
      <c r="H28" s="7"/>
      <c r="I28" s="9">
        <f>I27*9</f>
        <v>18.611999999999995</v>
      </c>
      <c r="J28" s="5">
        <f>I28</f>
        <v>18.611999999999995</v>
      </c>
    </row>
    <row r="29" spans="1:10" x14ac:dyDescent="0.25">
      <c r="A29" s="5"/>
      <c r="B29" s="5"/>
    </row>
    <row r="30" spans="1:10" x14ac:dyDescent="0.25">
      <c r="A30" s="5"/>
      <c r="B30" s="1">
        <v>5.3</v>
      </c>
      <c r="C30" s="2" t="s">
        <v>49</v>
      </c>
      <c r="D30" s="2">
        <v>20.399999999999999</v>
      </c>
      <c r="E30" s="2">
        <v>3</v>
      </c>
      <c r="F30" s="3">
        <f>D30*E30</f>
        <v>61.199999999999996</v>
      </c>
      <c r="G30" s="5"/>
      <c r="H30" s="1">
        <v>5.3</v>
      </c>
      <c r="I30" s="3" t="s">
        <v>49</v>
      </c>
      <c r="J30" s="5"/>
    </row>
    <row r="31" spans="1:10" x14ac:dyDescent="0.25">
      <c r="A31" s="5"/>
      <c r="B31" s="4"/>
      <c r="C31" s="5" t="s">
        <v>8</v>
      </c>
      <c r="D31" s="5">
        <v>1.105</v>
      </c>
      <c r="E31" s="5">
        <v>1.45</v>
      </c>
      <c r="F31" s="6">
        <f>D31*E31</f>
        <v>1.60225</v>
      </c>
      <c r="G31" s="5"/>
      <c r="H31" s="4"/>
      <c r="I31" s="6">
        <f>(D31+E31)*2*0.22</f>
        <v>1.1241999999999999</v>
      </c>
      <c r="J31" s="5"/>
    </row>
    <row r="32" spans="1:10" x14ac:dyDescent="0.25">
      <c r="A32" s="5"/>
      <c r="B32" s="4"/>
      <c r="C32" s="5" t="s">
        <v>8</v>
      </c>
      <c r="D32" s="5">
        <v>1.55</v>
      </c>
      <c r="E32" s="5">
        <v>1.45</v>
      </c>
      <c r="F32" s="6">
        <f>D32*E32</f>
        <v>2.2475000000000001</v>
      </c>
      <c r="G32" s="5"/>
      <c r="H32" s="4"/>
      <c r="I32" s="6">
        <f>(D32+E32)*2*0.22</f>
        <v>1.32</v>
      </c>
      <c r="J32" s="5"/>
    </row>
    <row r="33" spans="1:10" x14ac:dyDescent="0.25">
      <c r="A33" s="5"/>
      <c r="B33" s="4"/>
      <c r="C33" s="5" t="s">
        <v>8</v>
      </c>
      <c r="D33" s="5">
        <v>1.64</v>
      </c>
      <c r="E33" s="5">
        <v>1.45</v>
      </c>
      <c r="F33" s="6">
        <f t="shared" ref="F33:F34" si="2">D33*E33</f>
        <v>2.3779999999999997</v>
      </c>
      <c r="G33" s="5"/>
      <c r="H33" s="4"/>
      <c r="I33" s="6">
        <f>(D33+E33)*2*0.22</f>
        <v>1.3595999999999999</v>
      </c>
      <c r="J33" s="5"/>
    </row>
    <row r="34" spans="1:10" x14ac:dyDescent="0.25">
      <c r="A34" s="5"/>
      <c r="B34" s="4"/>
      <c r="C34" s="5" t="s">
        <v>8</v>
      </c>
      <c r="D34" s="5">
        <v>1.55</v>
      </c>
      <c r="E34" s="5">
        <v>1.45</v>
      </c>
      <c r="F34" s="6">
        <f t="shared" si="2"/>
        <v>2.2475000000000001</v>
      </c>
      <c r="G34" s="5"/>
      <c r="H34" s="4"/>
      <c r="I34" s="6">
        <f>(D34+E34)*2*0.22</f>
        <v>1.32</v>
      </c>
      <c r="J34" s="5"/>
    </row>
    <row r="35" spans="1:10" x14ac:dyDescent="0.25">
      <c r="A35" s="5"/>
      <c r="B35" s="4"/>
      <c r="C35" s="5" t="s">
        <v>19</v>
      </c>
      <c r="D35" s="5">
        <v>0</v>
      </c>
      <c r="E35" s="5"/>
      <c r="F35" s="6"/>
      <c r="G35" s="5"/>
      <c r="H35" s="4"/>
      <c r="I35" s="6"/>
      <c r="J35" s="5"/>
    </row>
    <row r="36" spans="1:10" x14ac:dyDescent="0.25">
      <c r="A36" s="5"/>
      <c r="B36" s="4"/>
      <c r="C36" s="5" t="s">
        <v>2</v>
      </c>
      <c r="D36" s="5">
        <v>3.5</v>
      </c>
      <c r="E36" s="5">
        <v>3</v>
      </c>
      <c r="F36" s="6">
        <f>D36*E36</f>
        <v>10.5</v>
      </c>
      <c r="G36" s="5"/>
      <c r="H36" s="4"/>
      <c r="I36" s="6"/>
      <c r="J36" s="5"/>
    </row>
    <row r="37" spans="1:10" x14ac:dyDescent="0.25">
      <c r="A37" s="5"/>
      <c r="B37" s="4"/>
      <c r="C37" s="5" t="s">
        <v>1</v>
      </c>
      <c r="D37" s="5">
        <v>3.6</v>
      </c>
      <c r="E37" s="5">
        <v>0.5</v>
      </c>
      <c r="F37" s="6">
        <f>D37*E37</f>
        <v>1.8</v>
      </c>
      <c r="G37" s="5"/>
      <c r="H37" s="4"/>
      <c r="I37" s="6"/>
      <c r="J37" s="5"/>
    </row>
    <row r="38" spans="1:10" x14ac:dyDescent="0.25">
      <c r="A38" s="5"/>
      <c r="B38" s="4"/>
      <c r="C38" s="5" t="s">
        <v>20</v>
      </c>
      <c r="D38" s="5">
        <v>2</v>
      </c>
      <c r="E38" s="5"/>
      <c r="F38" s="6"/>
      <c r="G38" s="5"/>
      <c r="H38" s="4"/>
      <c r="I38" s="6"/>
      <c r="J38" s="5"/>
    </row>
    <row r="39" spans="1:10" x14ac:dyDescent="0.25">
      <c r="A39" s="5"/>
      <c r="B39" s="4"/>
      <c r="C39" s="5" t="s">
        <v>2</v>
      </c>
      <c r="D39" s="5">
        <v>3.5</v>
      </c>
      <c r="E39" s="5">
        <v>3</v>
      </c>
      <c r="F39" s="6">
        <f>D39*E39</f>
        <v>10.5</v>
      </c>
      <c r="G39" s="5"/>
      <c r="H39" s="4"/>
      <c r="I39" s="6"/>
      <c r="J39" s="5"/>
    </row>
    <row r="40" spans="1:10" x14ac:dyDescent="0.25">
      <c r="A40" s="5"/>
      <c r="B40" s="4"/>
      <c r="C40" s="5" t="s">
        <v>1</v>
      </c>
      <c r="D40" s="5">
        <v>5</v>
      </c>
      <c r="E40" s="5">
        <v>0.5</v>
      </c>
      <c r="F40" s="6">
        <f>D40*E40</f>
        <v>2.5</v>
      </c>
      <c r="G40" s="5"/>
      <c r="H40" s="4"/>
      <c r="I40" s="6"/>
      <c r="J40" s="5"/>
    </row>
    <row r="41" spans="1:10" x14ac:dyDescent="0.25">
      <c r="A41" s="5"/>
      <c r="B41" s="4"/>
      <c r="C41" s="5" t="s">
        <v>28</v>
      </c>
      <c r="D41" s="5"/>
      <c r="E41" s="5"/>
      <c r="F41" s="25">
        <f>F30-SUM(F31:F34)-D35*(F36-F37)-D38*(F39-F40)</f>
        <v>36.724749999999993</v>
      </c>
      <c r="G41" s="5"/>
      <c r="H41" s="4"/>
      <c r="I41" s="6">
        <f>SUM(I31:I34)</f>
        <v>5.1238000000000001</v>
      </c>
      <c r="J41" s="5"/>
    </row>
    <row r="42" spans="1:10" x14ac:dyDescent="0.25">
      <c r="A42" s="5"/>
      <c r="B42" s="7"/>
      <c r="C42" s="8" t="s">
        <v>29</v>
      </c>
      <c r="D42" s="8"/>
      <c r="E42" s="8"/>
      <c r="F42" s="9">
        <f>F41*9</f>
        <v>330.52274999999992</v>
      </c>
      <c r="G42" s="5">
        <f>F42</f>
        <v>330.52274999999992</v>
      </c>
      <c r="H42" s="7"/>
      <c r="I42" s="9">
        <f>I41*9</f>
        <v>46.114200000000004</v>
      </c>
      <c r="J42" s="5">
        <f>I42</f>
        <v>46.114200000000004</v>
      </c>
    </row>
    <row r="43" spans="1:10" x14ac:dyDescent="0.25">
      <c r="A43" s="5"/>
    </row>
    <row r="44" spans="1:10" x14ac:dyDescent="0.25">
      <c r="A44" s="5"/>
      <c r="B44" s="1">
        <v>5.4</v>
      </c>
      <c r="C44" s="2" t="s">
        <v>50</v>
      </c>
      <c r="D44" s="2">
        <v>15.5</v>
      </c>
      <c r="E44" s="2">
        <v>30</v>
      </c>
      <c r="F44" s="3">
        <f>D44*E44</f>
        <v>465</v>
      </c>
      <c r="G44" s="5"/>
      <c r="H44" s="1">
        <v>5.4</v>
      </c>
      <c r="I44" s="3" t="s">
        <v>50</v>
      </c>
    </row>
    <row r="45" spans="1:10" x14ac:dyDescent="0.25">
      <c r="A45" s="5"/>
      <c r="B45" s="4"/>
      <c r="C45" s="5" t="s">
        <v>8</v>
      </c>
      <c r="D45" s="5">
        <v>0</v>
      </c>
      <c r="E45" s="5">
        <v>0</v>
      </c>
      <c r="F45" s="6">
        <f>D45*E45</f>
        <v>0</v>
      </c>
      <c r="G45" s="5"/>
      <c r="H45" s="4"/>
      <c r="I45" s="6">
        <f>(D45+E45)*2*0.12</f>
        <v>0</v>
      </c>
    </row>
    <row r="46" spans="1:10" x14ac:dyDescent="0.25">
      <c r="A46" s="5"/>
      <c r="B46" s="4"/>
      <c r="C46" s="5" t="s">
        <v>8</v>
      </c>
      <c r="D46" s="5">
        <v>0</v>
      </c>
      <c r="E46" s="5">
        <v>0</v>
      </c>
      <c r="F46" s="6">
        <f>D46*E46</f>
        <v>0</v>
      </c>
      <c r="G46" s="5"/>
      <c r="H46" s="4"/>
      <c r="I46" s="6">
        <f>(D46+E46)*2*0.12</f>
        <v>0</v>
      </c>
      <c r="J46" s="5"/>
    </row>
    <row r="47" spans="1:10" x14ac:dyDescent="0.25">
      <c r="A47" s="5"/>
      <c r="B47" s="4"/>
      <c r="C47" s="5" t="s">
        <v>8</v>
      </c>
      <c r="D47" s="5">
        <v>0</v>
      </c>
      <c r="E47" s="5">
        <v>0</v>
      </c>
      <c r="F47" s="6">
        <f t="shared" ref="F47:F48" si="3">D47*E47</f>
        <v>0</v>
      </c>
      <c r="G47" s="5"/>
      <c r="H47" s="4"/>
      <c r="I47" s="6">
        <f>(D47+E47)*2*0.12</f>
        <v>0</v>
      </c>
      <c r="J47" s="5"/>
    </row>
    <row r="48" spans="1:10" x14ac:dyDescent="0.25">
      <c r="A48" s="5"/>
      <c r="B48" s="4"/>
      <c r="C48" s="5" t="s">
        <v>8</v>
      </c>
      <c r="D48" s="5">
        <v>0</v>
      </c>
      <c r="E48" s="5">
        <v>0</v>
      </c>
      <c r="F48" s="6">
        <f t="shared" si="3"/>
        <v>0</v>
      </c>
      <c r="G48" s="5"/>
      <c r="H48" s="4"/>
      <c r="I48" s="6">
        <f>(D48+E48)*2*0.12</f>
        <v>0</v>
      </c>
      <c r="J48" s="5"/>
    </row>
    <row r="49" spans="1:10" x14ac:dyDescent="0.25">
      <c r="A49" s="5"/>
      <c r="B49" s="4"/>
      <c r="C49" s="5" t="s">
        <v>19</v>
      </c>
      <c r="D49" s="5">
        <v>0</v>
      </c>
      <c r="E49" s="5"/>
      <c r="F49" s="6"/>
      <c r="G49" s="5"/>
      <c r="H49" s="4"/>
      <c r="I49" s="6"/>
      <c r="J49" s="5"/>
    </row>
    <row r="50" spans="1:10" x14ac:dyDescent="0.25">
      <c r="A50" s="5"/>
      <c r="B50" s="4"/>
      <c r="C50" s="5" t="s">
        <v>2</v>
      </c>
      <c r="D50" s="5">
        <v>3.5</v>
      </c>
      <c r="E50" s="5">
        <v>3</v>
      </c>
      <c r="F50" s="6">
        <f>D50*E50</f>
        <v>10.5</v>
      </c>
      <c r="G50" s="5"/>
      <c r="H50" s="4"/>
      <c r="I50" s="6"/>
      <c r="J50" s="5"/>
    </row>
    <row r="51" spans="1:10" x14ac:dyDescent="0.25">
      <c r="A51" s="5"/>
      <c r="B51" s="4"/>
      <c r="C51" s="5" t="s">
        <v>1</v>
      </c>
      <c r="D51" s="5">
        <v>3.6</v>
      </c>
      <c r="E51" s="5">
        <v>0.5</v>
      </c>
      <c r="F51" s="6">
        <f>D51*E51</f>
        <v>1.8</v>
      </c>
      <c r="G51" s="5"/>
      <c r="H51" s="4"/>
      <c r="I51" s="6"/>
      <c r="J51" s="5"/>
    </row>
    <row r="52" spans="1:10" x14ac:dyDescent="0.25">
      <c r="A52" s="5"/>
      <c r="B52" s="4"/>
      <c r="C52" s="5" t="s">
        <v>52</v>
      </c>
      <c r="D52" s="5">
        <v>5</v>
      </c>
      <c r="E52" s="5"/>
      <c r="F52" s="6"/>
      <c r="G52" s="5"/>
      <c r="H52" s="4"/>
      <c r="I52" s="6"/>
      <c r="J52" s="5"/>
    </row>
    <row r="53" spans="1:10" x14ac:dyDescent="0.25">
      <c r="A53" s="5"/>
      <c r="B53" s="4"/>
      <c r="C53" s="5" t="s">
        <v>2</v>
      </c>
      <c r="D53" s="5">
        <v>3.5</v>
      </c>
      <c r="E53" s="5">
        <v>3</v>
      </c>
      <c r="F53" s="6">
        <f>D53*E53</f>
        <v>10.5</v>
      </c>
      <c r="G53" s="5"/>
      <c r="H53" s="4"/>
      <c r="I53" s="6"/>
      <c r="J53" s="5"/>
    </row>
    <row r="54" spans="1:10" x14ac:dyDescent="0.25">
      <c r="A54" s="5"/>
      <c r="B54" s="4"/>
      <c r="C54" s="5" t="s">
        <v>1</v>
      </c>
      <c r="D54" s="5">
        <v>6.5</v>
      </c>
      <c r="E54" s="5">
        <v>0.5</v>
      </c>
      <c r="F54" s="6">
        <f>D54*E54</f>
        <v>3.25</v>
      </c>
      <c r="G54" s="5"/>
      <c r="H54" s="4"/>
      <c r="I54" s="6">
        <f>SUM(I45:I48)</f>
        <v>0</v>
      </c>
      <c r="J54" s="5"/>
    </row>
    <row r="55" spans="1:10" x14ac:dyDescent="0.25">
      <c r="A55" s="5"/>
      <c r="B55" s="7"/>
      <c r="C55" s="8" t="s">
        <v>53</v>
      </c>
      <c r="D55" s="8"/>
      <c r="E55" s="8"/>
      <c r="F55" s="17">
        <f>F44-SUM(F45:F48)-D49*(F50-F51)-D52*(F53-F54)</f>
        <v>428.75</v>
      </c>
      <c r="G55" s="5">
        <f>F55</f>
        <v>428.75</v>
      </c>
      <c r="H55" s="7"/>
      <c r="I55" s="9">
        <f>I54*9</f>
        <v>0</v>
      </c>
      <c r="J55" s="5"/>
    </row>
    <row r="56" spans="1:10" x14ac:dyDescent="0.25">
      <c r="A56" s="5"/>
      <c r="B56" s="5"/>
      <c r="J56" s="5"/>
    </row>
    <row r="57" spans="1:10" x14ac:dyDescent="0.25">
      <c r="A57" s="5"/>
      <c r="B57" s="1">
        <v>5.5</v>
      </c>
      <c r="C57" s="2" t="s">
        <v>54</v>
      </c>
      <c r="D57" s="2">
        <v>10.4</v>
      </c>
      <c r="E57" s="2">
        <v>3</v>
      </c>
      <c r="F57" s="3">
        <f>D57*E57</f>
        <v>31.200000000000003</v>
      </c>
      <c r="G57" s="5"/>
      <c r="H57" s="1">
        <v>5.5</v>
      </c>
      <c r="I57" s="3" t="s">
        <v>54</v>
      </c>
      <c r="J57" s="5"/>
    </row>
    <row r="58" spans="1:10" x14ac:dyDescent="0.25">
      <c r="A58" s="5"/>
      <c r="B58" s="4"/>
      <c r="C58" s="5" t="s">
        <v>8</v>
      </c>
      <c r="D58" s="5">
        <v>1.53</v>
      </c>
      <c r="E58" s="5">
        <v>1.45</v>
      </c>
      <c r="F58" s="6">
        <f>D58*E58</f>
        <v>2.2185000000000001</v>
      </c>
      <c r="G58" s="5"/>
      <c r="H58" s="4"/>
      <c r="I58" s="6">
        <f>(D58+E58)*2*0.22</f>
        <v>1.3111999999999999</v>
      </c>
      <c r="J58" s="5"/>
    </row>
    <row r="59" spans="1:10" x14ac:dyDescent="0.25">
      <c r="A59" s="5"/>
      <c r="B59" s="4"/>
      <c r="C59" s="5" t="s">
        <v>8</v>
      </c>
      <c r="D59" s="5">
        <v>1.1200000000000001</v>
      </c>
      <c r="E59" s="5">
        <v>1.45</v>
      </c>
      <c r="F59" s="6">
        <f>D59*E59</f>
        <v>1.6240000000000001</v>
      </c>
      <c r="G59" s="5"/>
      <c r="H59" s="4"/>
      <c r="I59" s="6">
        <f>(D59+E59)*2*0.22</f>
        <v>1.1308</v>
      </c>
      <c r="J59" s="5"/>
    </row>
    <row r="60" spans="1:10" x14ac:dyDescent="0.25">
      <c r="A60" s="5"/>
      <c r="B60" s="4"/>
      <c r="C60" s="5" t="s">
        <v>8</v>
      </c>
      <c r="D60" s="5">
        <v>0</v>
      </c>
      <c r="E60" s="5">
        <v>0</v>
      </c>
      <c r="F60" s="6">
        <f t="shared" ref="F60:F61" si="4">D60*E60</f>
        <v>0</v>
      </c>
      <c r="G60" s="5"/>
      <c r="H60" s="4"/>
      <c r="I60" s="6">
        <f>(D60+E60)*2*0.12</f>
        <v>0</v>
      </c>
      <c r="J60" s="5"/>
    </row>
    <row r="61" spans="1:10" x14ac:dyDescent="0.25">
      <c r="A61" s="5"/>
      <c r="B61" s="4"/>
      <c r="C61" s="5" t="s">
        <v>8</v>
      </c>
      <c r="D61" s="5">
        <v>0</v>
      </c>
      <c r="E61" s="5">
        <v>0</v>
      </c>
      <c r="F61" s="6">
        <f t="shared" si="4"/>
        <v>0</v>
      </c>
      <c r="G61" s="5"/>
      <c r="H61" s="4"/>
      <c r="I61" s="6">
        <f>(D61+E61)*2*0.12</f>
        <v>0</v>
      </c>
      <c r="J61" s="5"/>
    </row>
    <row r="62" spans="1:10" x14ac:dyDescent="0.25">
      <c r="A62" s="5"/>
      <c r="B62" s="4"/>
      <c r="C62" s="5" t="s">
        <v>19</v>
      </c>
      <c r="D62" s="5">
        <v>0</v>
      </c>
      <c r="E62" s="5"/>
      <c r="F62" s="6"/>
      <c r="G62" s="5"/>
      <c r="H62" s="4"/>
      <c r="I62" s="6"/>
      <c r="J62" s="5"/>
    </row>
    <row r="63" spans="1:10" x14ac:dyDescent="0.25">
      <c r="A63" s="5"/>
      <c r="B63" s="4"/>
      <c r="C63" s="5" t="s">
        <v>2</v>
      </c>
      <c r="D63" s="5">
        <v>3.5</v>
      </c>
      <c r="E63" s="5">
        <v>3</v>
      </c>
      <c r="F63" s="6">
        <f>D63*E63</f>
        <v>10.5</v>
      </c>
      <c r="G63" s="5"/>
      <c r="H63" s="4"/>
      <c r="I63" s="6"/>
      <c r="J63" s="5"/>
    </row>
    <row r="64" spans="1:10" x14ac:dyDescent="0.25">
      <c r="A64" s="5"/>
      <c r="B64" s="4"/>
      <c r="C64" s="5" t="s">
        <v>1</v>
      </c>
      <c r="D64" s="5">
        <v>3.6</v>
      </c>
      <c r="E64" s="5">
        <v>0.5</v>
      </c>
      <c r="F64" s="6">
        <f>D64*E64</f>
        <v>1.8</v>
      </c>
      <c r="G64" s="5"/>
      <c r="H64" s="4"/>
      <c r="I64" s="6"/>
      <c r="J64" s="5"/>
    </row>
    <row r="65" spans="1:10" x14ac:dyDescent="0.25">
      <c r="A65" s="5"/>
      <c r="B65" s="4"/>
      <c r="C65" s="5" t="s">
        <v>20</v>
      </c>
      <c r="D65" s="5">
        <v>1</v>
      </c>
      <c r="E65" s="5"/>
      <c r="F65" s="6"/>
      <c r="G65" s="5"/>
      <c r="H65" s="4"/>
      <c r="I65" s="6"/>
      <c r="J65" s="5"/>
    </row>
    <row r="66" spans="1:10" x14ac:dyDescent="0.25">
      <c r="A66" s="5"/>
      <c r="B66" s="4"/>
      <c r="C66" s="5" t="s">
        <v>2</v>
      </c>
      <c r="D66" s="5">
        <v>3.5</v>
      </c>
      <c r="E66" s="5">
        <v>3</v>
      </c>
      <c r="F66" s="6">
        <f>D66*E66</f>
        <v>10.5</v>
      </c>
      <c r="G66" s="5"/>
      <c r="H66" s="4"/>
      <c r="I66" s="6"/>
      <c r="J66" s="5"/>
    </row>
    <row r="67" spans="1:10" x14ac:dyDescent="0.25">
      <c r="A67" s="5"/>
      <c r="B67" s="4"/>
      <c r="C67" s="5" t="s">
        <v>1</v>
      </c>
      <c r="D67" s="5">
        <v>5</v>
      </c>
      <c r="E67" s="5">
        <v>0.5</v>
      </c>
      <c r="F67" s="6">
        <f>D67*E67</f>
        <v>2.5</v>
      </c>
      <c r="G67" s="5"/>
      <c r="H67" s="4"/>
      <c r="I67" s="6"/>
      <c r="J67" s="5"/>
    </row>
    <row r="68" spans="1:10" x14ac:dyDescent="0.25">
      <c r="A68" s="5"/>
      <c r="B68" s="4"/>
      <c r="C68" s="5" t="s">
        <v>55</v>
      </c>
      <c r="D68" s="5"/>
      <c r="E68" s="5"/>
      <c r="F68" s="25">
        <f>F57-SUM(F58:F61)-D62*(F63-F64)-D65*(F66-F67)</f>
        <v>19.357500000000002</v>
      </c>
      <c r="G68" s="5"/>
      <c r="H68" s="4"/>
      <c r="I68" s="6">
        <f>SUM(I58:I61)</f>
        <v>2.4420000000000002</v>
      </c>
      <c r="J68" s="5"/>
    </row>
    <row r="69" spans="1:10" x14ac:dyDescent="0.25">
      <c r="A69" s="5"/>
      <c r="B69" s="7"/>
      <c r="C69" s="8" t="s">
        <v>56</v>
      </c>
      <c r="D69" s="8"/>
      <c r="E69" s="8"/>
      <c r="F69" s="9">
        <f>F68*9</f>
        <v>174.21750000000003</v>
      </c>
      <c r="G69" s="5">
        <f>F69</f>
        <v>174.21750000000003</v>
      </c>
      <c r="H69" s="7"/>
      <c r="I69" s="9">
        <f>I68*9</f>
        <v>21.978000000000002</v>
      </c>
      <c r="J69" s="5">
        <f>I69</f>
        <v>21.978000000000002</v>
      </c>
    </row>
    <row r="70" spans="1:10" x14ac:dyDescent="0.25">
      <c r="A70" s="5"/>
      <c r="B70" s="5"/>
    </row>
    <row r="71" spans="1:10" x14ac:dyDescent="0.25">
      <c r="A71" s="5"/>
      <c r="B71" s="1">
        <v>5.5</v>
      </c>
      <c r="C71" s="2" t="s">
        <v>57</v>
      </c>
      <c r="D71" s="2">
        <v>10.6</v>
      </c>
      <c r="E71" s="2">
        <v>3</v>
      </c>
      <c r="F71" s="3">
        <f>D71*E71</f>
        <v>31.799999999999997</v>
      </c>
      <c r="G71" s="5"/>
      <c r="H71" s="1">
        <v>5.5</v>
      </c>
      <c r="I71" s="3" t="s">
        <v>57</v>
      </c>
      <c r="J71" s="5"/>
    </row>
    <row r="72" spans="1:10" x14ac:dyDescent="0.25">
      <c r="A72" s="5"/>
      <c r="B72" s="4"/>
      <c r="C72" s="5" t="s">
        <v>8</v>
      </c>
      <c r="D72" s="5">
        <v>1.31</v>
      </c>
      <c r="E72" s="5">
        <v>1.45</v>
      </c>
      <c r="F72" s="6">
        <f>D72*E72</f>
        <v>1.8995</v>
      </c>
      <c r="G72" s="5"/>
      <c r="H72" s="4"/>
      <c r="I72" s="6">
        <f>(D72+E72)*2*0.22</f>
        <v>1.2143999999999999</v>
      </c>
      <c r="J72" s="5"/>
    </row>
    <row r="73" spans="1:10" x14ac:dyDescent="0.25">
      <c r="A73" s="5"/>
      <c r="B73" s="4"/>
      <c r="C73" s="5" t="s">
        <v>8</v>
      </c>
      <c r="D73" s="5">
        <v>1.59</v>
      </c>
      <c r="E73" s="5">
        <v>1.45</v>
      </c>
      <c r="F73" s="6">
        <f>D73*E73</f>
        <v>2.3054999999999999</v>
      </c>
      <c r="G73" s="5"/>
      <c r="H73" s="4"/>
      <c r="I73" s="6">
        <f>(D73+E73)*2*0.22</f>
        <v>1.3376000000000001</v>
      </c>
      <c r="J73" s="5"/>
    </row>
    <row r="74" spans="1:10" x14ac:dyDescent="0.25">
      <c r="A74" s="5"/>
      <c r="B74" s="4"/>
      <c r="C74" s="5" t="s">
        <v>8</v>
      </c>
      <c r="D74" s="5">
        <v>0</v>
      </c>
      <c r="E74" s="5">
        <v>0</v>
      </c>
      <c r="F74" s="6">
        <f t="shared" ref="F74:F75" si="5">D74*E74</f>
        <v>0</v>
      </c>
      <c r="G74" s="5"/>
      <c r="H74" s="4"/>
      <c r="I74" s="6">
        <f>(D74+E74)*2*0.12</f>
        <v>0</v>
      </c>
      <c r="J74" s="5"/>
    </row>
    <row r="75" spans="1:10" x14ac:dyDescent="0.25">
      <c r="A75" s="5"/>
      <c r="B75" s="4"/>
      <c r="C75" s="5" t="s">
        <v>8</v>
      </c>
      <c r="D75" s="5">
        <v>0</v>
      </c>
      <c r="E75" s="5">
        <v>0</v>
      </c>
      <c r="F75" s="6">
        <f t="shared" si="5"/>
        <v>0</v>
      </c>
      <c r="G75" s="5"/>
      <c r="H75" s="4"/>
      <c r="I75" s="6">
        <f>(D75+E75)*2*0.12</f>
        <v>0</v>
      </c>
      <c r="J75" s="5"/>
    </row>
    <row r="76" spans="1:10" x14ac:dyDescent="0.25">
      <c r="A76" s="5"/>
      <c r="B76" s="4"/>
      <c r="C76" s="5" t="s">
        <v>19</v>
      </c>
      <c r="D76" s="5">
        <v>0</v>
      </c>
      <c r="E76" s="5"/>
      <c r="F76" s="6"/>
      <c r="G76" s="5"/>
      <c r="H76" s="4"/>
      <c r="I76" s="6"/>
      <c r="J76" s="5"/>
    </row>
    <row r="77" spans="1:10" x14ac:dyDescent="0.25">
      <c r="A77" s="5"/>
      <c r="B77" s="4"/>
      <c r="C77" s="5" t="s">
        <v>2</v>
      </c>
      <c r="D77" s="5">
        <v>3.5</v>
      </c>
      <c r="E77" s="5">
        <v>3</v>
      </c>
      <c r="F77" s="6">
        <f>D77*E77</f>
        <v>10.5</v>
      </c>
      <c r="G77" s="5"/>
      <c r="H77" s="4"/>
      <c r="I77" s="6"/>
      <c r="J77" s="5"/>
    </row>
    <row r="78" spans="1:10" x14ac:dyDescent="0.25">
      <c r="A78" s="5"/>
      <c r="B78" s="4"/>
      <c r="C78" s="5" t="s">
        <v>1</v>
      </c>
      <c r="D78" s="5">
        <v>3.6</v>
      </c>
      <c r="E78" s="5">
        <v>0.5</v>
      </c>
      <c r="F78" s="6">
        <f>D78*E78</f>
        <v>1.8</v>
      </c>
      <c r="G78" s="5"/>
      <c r="H78" s="4"/>
      <c r="I78" s="6"/>
      <c r="J78" s="5"/>
    </row>
    <row r="79" spans="1:10" x14ac:dyDescent="0.25">
      <c r="A79" s="5"/>
      <c r="B79" s="4"/>
      <c r="C79" s="5" t="s">
        <v>20</v>
      </c>
      <c r="D79" s="5">
        <v>1</v>
      </c>
      <c r="E79" s="5"/>
      <c r="F79" s="6"/>
      <c r="G79" s="5"/>
      <c r="H79" s="4"/>
      <c r="I79" s="6"/>
      <c r="J79" s="5"/>
    </row>
    <row r="80" spans="1:10" x14ac:dyDescent="0.25">
      <c r="A80" s="5"/>
      <c r="B80" s="4"/>
      <c r="C80" s="5" t="s">
        <v>2</v>
      </c>
      <c r="D80" s="5">
        <v>3.5</v>
      </c>
      <c r="E80" s="5">
        <v>3</v>
      </c>
      <c r="F80" s="6">
        <f>D80*E80</f>
        <v>10.5</v>
      </c>
      <c r="G80" s="5"/>
      <c r="H80" s="4"/>
      <c r="I80" s="6"/>
      <c r="J80" s="5"/>
    </row>
    <row r="81" spans="1:10" x14ac:dyDescent="0.25">
      <c r="A81" s="5"/>
      <c r="B81" s="4"/>
      <c r="C81" s="5" t="s">
        <v>1</v>
      </c>
      <c r="D81" s="5">
        <v>5</v>
      </c>
      <c r="E81" s="5">
        <v>0.5</v>
      </c>
      <c r="F81" s="6">
        <f>D81*E81</f>
        <v>2.5</v>
      </c>
      <c r="G81" s="5"/>
      <c r="H81" s="4"/>
      <c r="I81" s="6"/>
      <c r="J81" s="5"/>
    </row>
    <row r="82" spans="1:10" x14ac:dyDescent="0.25">
      <c r="A82" s="5"/>
      <c r="B82" s="4"/>
      <c r="C82" s="5" t="s">
        <v>58</v>
      </c>
      <c r="D82" s="5"/>
      <c r="E82" s="5"/>
      <c r="F82" s="25">
        <f>F71-SUM(F72:F75)-D76*(F77-F78)-D79*(F80-F81)</f>
        <v>19.594999999999999</v>
      </c>
      <c r="G82" s="5"/>
      <c r="H82" s="4"/>
      <c r="I82" s="6">
        <f>SUM(I72:I75)</f>
        <v>2.552</v>
      </c>
      <c r="J82" s="5"/>
    </row>
    <row r="83" spans="1:10" x14ac:dyDescent="0.25">
      <c r="A83" s="5"/>
      <c r="B83" s="7"/>
      <c r="C83" s="8" t="s">
        <v>59</v>
      </c>
      <c r="D83" s="8"/>
      <c r="E83" s="8"/>
      <c r="F83" s="9">
        <f>F82*9</f>
        <v>176.35499999999999</v>
      </c>
      <c r="G83" s="5">
        <f>F83</f>
        <v>176.35499999999999</v>
      </c>
      <c r="H83" s="7"/>
      <c r="I83" s="9">
        <f>I82*9</f>
        <v>22.968</v>
      </c>
      <c r="J83" s="5">
        <f>I83</f>
        <v>22.968</v>
      </c>
    </row>
    <row r="84" spans="1:10" x14ac:dyDescent="0.25">
      <c r="A84" s="5"/>
      <c r="B84" s="5"/>
      <c r="C84" s="5"/>
      <c r="D84" s="5"/>
      <c r="E84" s="5"/>
      <c r="F84" s="5"/>
      <c r="G84" s="5">
        <f>SUM(G14:G83)</f>
        <v>1539.548</v>
      </c>
      <c r="H84" s="5"/>
      <c r="I84" s="5"/>
      <c r="J84" s="5">
        <f>SUM(J14:J83)</f>
        <v>154.20239999999998</v>
      </c>
    </row>
    <row r="85" spans="1:10" x14ac:dyDescent="0.25">
      <c r="A85" s="5"/>
      <c r="B85" s="5"/>
    </row>
    <row r="86" spans="1:10" x14ac:dyDescent="0.25">
      <c r="A86" s="5"/>
    </row>
    <row r="87" spans="1:10" x14ac:dyDescent="0.25">
      <c r="A87" s="5"/>
    </row>
    <row r="88" spans="1:10" x14ac:dyDescent="0.25">
      <c r="A88" s="5"/>
    </row>
    <row r="89" spans="1:10" x14ac:dyDescent="0.25">
      <c r="A89" s="5"/>
    </row>
    <row r="90" spans="1:10" x14ac:dyDescent="0.25">
      <c r="A90" s="5"/>
    </row>
    <row r="91" spans="1:10" x14ac:dyDescent="0.25">
      <c r="A9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0"/>
  <sheetViews>
    <sheetView topLeftCell="A142" workbookViewId="0">
      <selection activeCell="E26" sqref="E26"/>
    </sheetView>
  </sheetViews>
  <sheetFormatPr defaultRowHeight="15" x14ac:dyDescent="0.25"/>
  <cols>
    <col min="3" max="3" width="52.5703125" bestFit="1" customWidth="1"/>
    <col min="9" max="9" width="52.5703125" bestFit="1" customWidth="1"/>
  </cols>
  <sheetData>
    <row r="1" spans="2:10" ht="15.75" x14ac:dyDescent="0.25">
      <c r="B1" s="14">
        <v>6.1</v>
      </c>
      <c r="C1" s="15" t="s">
        <v>69</v>
      </c>
      <c r="D1" t="s">
        <v>160</v>
      </c>
      <c r="E1" t="s">
        <v>51</v>
      </c>
      <c r="F1" t="s">
        <v>3</v>
      </c>
      <c r="I1" s="3" t="s">
        <v>67</v>
      </c>
    </row>
    <row r="2" spans="2:10" x14ac:dyDescent="0.25">
      <c r="B2" s="1" t="s">
        <v>76</v>
      </c>
      <c r="C2" s="2" t="s">
        <v>71</v>
      </c>
      <c r="D2" s="2">
        <v>20.45</v>
      </c>
      <c r="E2" s="2">
        <v>3.6</v>
      </c>
      <c r="F2" s="3">
        <f>D2*E2</f>
        <v>73.62</v>
      </c>
      <c r="H2" s="1" t="s">
        <v>76</v>
      </c>
      <c r="I2" s="3" t="s">
        <v>71</v>
      </c>
    </row>
    <row r="3" spans="2:10" x14ac:dyDescent="0.25">
      <c r="B3" s="4"/>
      <c r="C3" s="5" t="s">
        <v>73</v>
      </c>
      <c r="D3" s="5">
        <v>2.04</v>
      </c>
      <c r="E3" s="5">
        <v>3.6</v>
      </c>
      <c r="F3" s="3">
        <f>D3*E3</f>
        <v>7.3440000000000003</v>
      </c>
      <c r="H3" s="4"/>
      <c r="I3" s="6"/>
    </row>
    <row r="4" spans="2:10" x14ac:dyDescent="0.25">
      <c r="B4" s="4"/>
      <c r="C4" s="5" t="s">
        <v>70</v>
      </c>
      <c r="D4" s="5">
        <v>1.55</v>
      </c>
      <c r="E4" s="5">
        <v>3.3</v>
      </c>
      <c r="F4" s="6">
        <f>D4*E4</f>
        <v>5.1150000000000002</v>
      </c>
      <c r="H4" s="4"/>
      <c r="I4" s="6">
        <f>(D4+E4)*2*0.22</f>
        <v>2.1339999999999999</v>
      </c>
    </row>
    <row r="5" spans="2:10" x14ac:dyDescent="0.25">
      <c r="B5" s="4"/>
      <c r="C5" s="5" t="s">
        <v>70</v>
      </c>
      <c r="D5" s="5">
        <v>1.55</v>
      </c>
      <c r="E5" s="5">
        <v>3.3</v>
      </c>
      <c r="F5" s="6">
        <f t="shared" ref="F5:F9" si="0">D5*E5</f>
        <v>5.1150000000000002</v>
      </c>
      <c r="H5" s="4"/>
      <c r="I5" s="6">
        <f t="shared" ref="I5:I9" si="1">(D5+E5)*2*0.22</f>
        <v>2.1339999999999999</v>
      </c>
    </row>
    <row r="6" spans="2:10" x14ac:dyDescent="0.25">
      <c r="B6" s="4"/>
      <c r="C6" s="5" t="s">
        <v>70</v>
      </c>
      <c r="D6" s="5">
        <v>1.68</v>
      </c>
      <c r="E6" s="5">
        <v>3.3</v>
      </c>
      <c r="F6" s="6">
        <f t="shared" si="0"/>
        <v>5.5439999999999996</v>
      </c>
      <c r="H6" s="4"/>
      <c r="I6" s="6">
        <f t="shared" si="1"/>
        <v>2.1911999999999998</v>
      </c>
    </row>
    <row r="7" spans="2:10" x14ac:dyDescent="0.25">
      <c r="B7" s="4"/>
      <c r="C7" s="5" t="s">
        <v>70</v>
      </c>
      <c r="D7" s="5">
        <v>1.68</v>
      </c>
      <c r="E7" s="5">
        <v>3.3</v>
      </c>
      <c r="F7" s="6">
        <f t="shared" si="0"/>
        <v>5.5439999999999996</v>
      </c>
      <c r="H7" s="4"/>
      <c r="I7" s="6">
        <f t="shared" si="1"/>
        <v>2.1911999999999998</v>
      </c>
    </row>
    <row r="8" spans="2:10" x14ac:dyDescent="0.25">
      <c r="B8" s="4"/>
      <c r="C8" s="5" t="s">
        <v>70</v>
      </c>
      <c r="D8" s="5">
        <v>1.55</v>
      </c>
      <c r="E8" s="5">
        <v>3.3</v>
      </c>
      <c r="F8" s="6">
        <f t="shared" si="0"/>
        <v>5.1150000000000002</v>
      </c>
      <c r="H8" s="4"/>
      <c r="I8" s="6">
        <f t="shared" si="1"/>
        <v>2.1339999999999999</v>
      </c>
    </row>
    <row r="9" spans="2:10" x14ac:dyDescent="0.25">
      <c r="B9" s="4"/>
      <c r="C9" s="5" t="s">
        <v>70</v>
      </c>
      <c r="D9" s="5">
        <v>1.105</v>
      </c>
      <c r="E9" s="5">
        <v>3.3</v>
      </c>
      <c r="F9" s="6">
        <f t="shared" si="0"/>
        <v>3.6464999999999996</v>
      </c>
      <c r="H9" s="4"/>
      <c r="I9" s="6">
        <f t="shared" si="1"/>
        <v>1.9381999999999997</v>
      </c>
    </row>
    <row r="10" spans="2:10" x14ac:dyDescent="0.25">
      <c r="B10" s="7"/>
      <c r="C10" s="8" t="s">
        <v>124</v>
      </c>
      <c r="D10" s="8"/>
      <c r="E10" s="8"/>
      <c r="F10" s="9">
        <f>F2+F3-SUM(F4:F9)</f>
        <v>50.884500000000003</v>
      </c>
      <c r="G10">
        <f>F10</f>
        <v>50.884500000000003</v>
      </c>
      <c r="H10" s="7"/>
      <c r="I10" s="9">
        <f>SUM(I4:I9)</f>
        <v>12.7226</v>
      </c>
      <c r="J10">
        <f>I10</f>
        <v>12.7226</v>
      </c>
    </row>
    <row r="12" spans="2:10" x14ac:dyDescent="0.25">
      <c r="B12" s="1" t="s">
        <v>77</v>
      </c>
      <c r="C12" s="2" t="s">
        <v>72</v>
      </c>
      <c r="D12" s="2">
        <v>5.32</v>
      </c>
      <c r="E12" s="2">
        <v>3.6</v>
      </c>
      <c r="F12" s="3">
        <f>D12*E12</f>
        <v>19.152000000000001</v>
      </c>
      <c r="H12" s="1" t="s">
        <v>77</v>
      </c>
      <c r="I12" s="3" t="s">
        <v>72</v>
      </c>
    </row>
    <row r="13" spans="2:10" x14ac:dyDescent="0.25">
      <c r="B13" s="4"/>
      <c r="C13" s="5" t="s">
        <v>70</v>
      </c>
      <c r="D13" s="5">
        <v>2.4</v>
      </c>
      <c r="E13" s="5">
        <v>3.3</v>
      </c>
      <c r="F13" s="6">
        <f>D13*E13</f>
        <v>7.919999999999999</v>
      </c>
      <c r="H13" s="4"/>
      <c r="I13" s="6">
        <f>(D13+E13)*2*0.22</f>
        <v>2.5079999999999996</v>
      </c>
    </row>
    <row r="14" spans="2:10" x14ac:dyDescent="0.25">
      <c r="B14" s="7"/>
      <c r="C14" s="8" t="s">
        <v>124</v>
      </c>
      <c r="D14" s="8"/>
      <c r="E14" s="8"/>
      <c r="F14" s="9">
        <f>F12-F13</f>
        <v>11.232000000000003</v>
      </c>
      <c r="G14">
        <f>F14</f>
        <v>11.232000000000003</v>
      </c>
      <c r="H14" s="7"/>
      <c r="I14" s="9">
        <f>SUM(I13)</f>
        <v>2.5079999999999996</v>
      </c>
      <c r="J14">
        <f>I14</f>
        <v>2.5079999999999996</v>
      </c>
    </row>
    <row r="16" spans="2:10" x14ac:dyDescent="0.25">
      <c r="B16" s="1" t="s">
        <v>78</v>
      </c>
      <c r="C16" s="2" t="s">
        <v>74</v>
      </c>
      <c r="D16" s="2">
        <v>17.324999999999999</v>
      </c>
      <c r="E16" s="2">
        <v>3.6</v>
      </c>
      <c r="F16" s="3">
        <f>D16*E16</f>
        <v>62.37</v>
      </c>
      <c r="H16" s="1" t="s">
        <v>78</v>
      </c>
      <c r="I16" s="3" t="s">
        <v>74</v>
      </c>
    </row>
    <row r="17" spans="2:10" x14ac:dyDescent="0.25">
      <c r="B17" s="4"/>
      <c r="C17" s="5" t="s">
        <v>73</v>
      </c>
      <c r="D17" s="5">
        <v>3.83</v>
      </c>
      <c r="E17" s="5">
        <v>3.6</v>
      </c>
      <c r="F17" s="6">
        <f>D17*E17</f>
        <v>13.788</v>
      </c>
      <c r="H17" s="4"/>
      <c r="I17" s="6"/>
    </row>
    <row r="18" spans="2:10" x14ac:dyDescent="0.25">
      <c r="B18" s="4"/>
      <c r="C18" s="5" t="s">
        <v>70</v>
      </c>
      <c r="D18" s="5">
        <v>1.105</v>
      </c>
      <c r="E18" s="5">
        <v>3.3</v>
      </c>
      <c r="F18" s="6">
        <f t="shared" ref="F18:F22" si="2">D18*E18</f>
        <v>3.6464999999999996</v>
      </c>
      <c r="H18" s="4"/>
      <c r="I18" s="6">
        <f>(D18+E18)*2*0.22</f>
        <v>1.9381999999999997</v>
      </c>
    </row>
    <row r="19" spans="2:10" x14ac:dyDescent="0.25">
      <c r="B19" s="4"/>
      <c r="C19" s="5" t="s">
        <v>70</v>
      </c>
      <c r="D19" s="5">
        <v>1.1599999999999999</v>
      </c>
      <c r="E19" s="5">
        <v>3.3</v>
      </c>
      <c r="F19" s="6">
        <f t="shared" si="2"/>
        <v>3.8279999999999994</v>
      </c>
      <c r="H19" s="4"/>
      <c r="I19" s="6">
        <f t="shared" ref="I19:I22" si="3">(D19+E19)*2*0.22</f>
        <v>1.9623999999999999</v>
      </c>
    </row>
    <row r="20" spans="2:10" x14ac:dyDescent="0.25">
      <c r="B20" s="4"/>
      <c r="C20" s="5" t="s">
        <v>70</v>
      </c>
      <c r="D20" s="5">
        <v>1.68</v>
      </c>
      <c r="E20" s="5">
        <v>3.3</v>
      </c>
      <c r="F20" s="6">
        <f t="shared" si="2"/>
        <v>5.5439999999999996</v>
      </c>
      <c r="H20" s="4"/>
      <c r="I20" s="6">
        <f t="shared" si="3"/>
        <v>2.1911999999999998</v>
      </c>
    </row>
    <row r="21" spans="2:10" x14ac:dyDescent="0.25">
      <c r="B21" s="4"/>
      <c r="C21" s="5" t="s">
        <v>70</v>
      </c>
      <c r="D21" s="5">
        <v>1.68</v>
      </c>
      <c r="E21" s="5">
        <v>3.3</v>
      </c>
      <c r="F21" s="6">
        <f t="shared" si="2"/>
        <v>5.5439999999999996</v>
      </c>
      <c r="H21" s="4"/>
      <c r="I21" s="6">
        <f t="shared" si="3"/>
        <v>2.1911999999999998</v>
      </c>
    </row>
    <row r="22" spans="2:10" x14ac:dyDescent="0.25">
      <c r="B22" s="4"/>
      <c r="C22" s="5" t="s">
        <v>70</v>
      </c>
      <c r="D22" s="5">
        <v>1.62</v>
      </c>
      <c r="E22" s="5">
        <v>3.3</v>
      </c>
      <c r="F22" s="6">
        <f t="shared" si="2"/>
        <v>5.3460000000000001</v>
      </c>
      <c r="H22" s="4"/>
      <c r="I22" s="6">
        <f t="shared" si="3"/>
        <v>2.1648000000000001</v>
      </c>
    </row>
    <row r="23" spans="2:10" x14ac:dyDescent="0.25">
      <c r="B23" s="7"/>
      <c r="C23" s="8" t="s">
        <v>124</v>
      </c>
      <c r="D23" s="8"/>
      <c r="E23" s="8"/>
      <c r="F23" s="9">
        <f>F16+F17-SUM(F18:F22)</f>
        <v>52.249499999999998</v>
      </c>
      <c r="G23">
        <f>F23</f>
        <v>52.249499999999998</v>
      </c>
      <c r="H23" s="7"/>
      <c r="I23" s="9">
        <f>SUM(I18:I22)</f>
        <v>10.447799999999999</v>
      </c>
      <c r="J23">
        <f>I23</f>
        <v>10.447799999999999</v>
      </c>
    </row>
    <row r="25" spans="2:10" x14ac:dyDescent="0.25">
      <c r="B25" s="1" t="s">
        <v>79</v>
      </c>
      <c r="C25" s="2" t="s">
        <v>109</v>
      </c>
      <c r="D25" s="2">
        <v>8.2200000000000006</v>
      </c>
      <c r="E25" s="2">
        <v>3.6</v>
      </c>
      <c r="F25" s="3">
        <f>D25*E25</f>
        <v>29.592000000000002</v>
      </c>
      <c r="H25" s="1" t="s">
        <v>79</v>
      </c>
      <c r="I25" s="3" t="s">
        <v>109</v>
      </c>
    </row>
    <row r="26" spans="2:10" x14ac:dyDescent="0.25">
      <c r="B26" s="4"/>
      <c r="C26" s="5" t="s">
        <v>106</v>
      </c>
      <c r="D26" s="5">
        <v>1.71</v>
      </c>
      <c r="E26" s="5">
        <v>3.3</v>
      </c>
      <c r="F26" s="6">
        <f t="shared" ref="F26:F27" si="4">D26*E26</f>
        <v>5.6429999999999998</v>
      </c>
      <c r="H26" s="4"/>
      <c r="I26" s="6">
        <f>(D26+E26)*2*0.22</f>
        <v>2.2044000000000001</v>
      </c>
    </row>
    <row r="27" spans="2:10" x14ac:dyDescent="0.25">
      <c r="B27" s="4"/>
      <c r="C27" s="5" t="s">
        <v>106</v>
      </c>
      <c r="D27" s="5">
        <v>0.92</v>
      </c>
      <c r="E27" s="5">
        <v>2.1</v>
      </c>
      <c r="F27" s="6">
        <f t="shared" si="4"/>
        <v>1.9320000000000002</v>
      </c>
      <c r="H27" s="4"/>
      <c r="I27" s="6">
        <f>(D27+E27)*2*0.22</f>
        <v>1.3288</v>
      </c>
    </row>
    <row r="28" spans="2:10" x14ac:dyDescent="0.25">
      <c r="B28" s="7"/>
      <c r="C28" s="8" t="s">
        <v>82</v>
      </c>
      <c r="D28" s="8"/>
      <c r="E28" s="8"/>
      <c r="F28" s="9">
        <f>F25-F26-F27</f>
        <v>22.017000000000003</v>
      </c>
      <c r="G28">
        <f>F28</f>
        <v>22.017000000000003</v>
      </c>
      <c r="H28" s="7"/>
      <c r="I28" s="9">
        <f>SUM(I26:I27)</f>
        <v>3.5331999999999999</v>
      </c>
      <c r="J28">
        <f>I28</f>
        <v>3.5331999999999999</v>
      </c>
    </row>
    <row r="30" spans="2:10" x14ac:dyDescent="0.25">
      <c r="B30" s="1" t="s">
        <v>80</v>
      </c>
      <c r="C30" s="2" t="s">
        <v>75</v>
      </c>
      <c r="D30" s="2">
        <v>10.3</v>
      </c>
      <c r="E30" s="2">
        <v>3.6</v>
      </c>
      <c r="F30" s="3">
        <f>D30*E30</f>
        <v>37.080000000000005</v>
      </c>
      <c r="H30" s="1" t="s">
        <v>80</v>
      </c>
      <c r="I30" s="3" t="s">
        <v>75</v>
      </c>
    </row>
    <row r="31" spans="2:10" x14ac:dyDescent="0.25">
      <c r="B31" s="4"/>
      <c r="C31" s="5" t="s">
        <v>81</v>
      </c>
      <c r="D31" s="5">
        <v>1.9</v>
      </c>
      <c r="E31" s="5">
        <v>2.1</v>
      </c>
      <c r="F31" s="6">
        <f t="shared" ref="F31:F33" si="5">D31*E31</f>
        <v>3.9899999999999998</v>
      </c>
      <c r="H31" s="4"/>
      <c r="I31" s="6">
        <f>(D31+E31)*2*0.22</f>
        <v>1.76</v>
      </c>
    </row>
    <row r="32" spans="2:10" x14ac:dyDescent="0.25">
      <c r="B32" s="4"/>
      <c r="C32" s="5" t="s">
        <v>70</v>
      </c>
      <c r="D32" s="5">
        <v>1.53</v>
      </c>
      <c r="E32" s="5">
        <v>3.3</v>
      </c>
      <c r="F32" s="6">
        <f t="shared" si="5"/>
        <v>5.0489999999999995</v>
      </c>
      <c r="H32" s="4"/>
      <c r="I32" s="6">
        <f t="shared" ref="I32:I33" si="6">(D32+E32)*2*0.22</f>
        <v>2.1252</v>
      </c>
    </row>
    <row r="33" spans="2:10" x14ac:dyDescent="0.25">
      <c r="B33" s="4"/>
      <c r="C33" s="5" t="s">
        <v>106</v>
      </c>
      <c r="D33" s="5">
        <v>2.09</v>
      </c>
      <c r="E33" s="5">
        <v>3.3</v>
      </c>
      <c r="F33" s="6">
        <f t="shared" si="5"/>
        <v>6.8969999999999994</v>
      </c>
      <c r="H33" s="4"/>
      <c r="I33" s="6">
        <f t="shared" si="6"/>
        <v>2.3715999999999999</v>
      </c>
    </row>
    <row r="34" spans="2:10" x14ac:dyDescent="0.25">
      <c r="B34" s="7"/>
      <c r="C34" s="13" t="s">
        <v>82</v>
      </c>
      <c r="D34" s="8"/>
      <c r="E34" s="8"/>
      <c r="F34" s="9">
        <f>F30-SUM(F31:F33)</f>
        <v>21.144000000000005</v>
      </c>
      <c r="G34">
        <f>F34</f>
        <v>21.144000000000005</v>
      </c>
      <c r="H34" s="7"/>
      <c r="I34" s="9">
        <f>SUM(I31:I33)</f>
        <v>6.2568000000000001</v>
      </c>
      <c r="J34">
        <f>I34</f>
        <v>6.2568000000000001</v>
      </c>
    </row>
    <row r="36" spans="2:10" x14ac:dyDescent="0.25">
      <c r="B36" s="10" t="s">
        <v>89</v>
      </c>
      <c r="C36" s="16" t="s">
        <v>0</v>
      </c>
      <c r="D36" s="16">
        <v>15.5</v>
      </c>
      <c r="E36" s="16">
        <v>3.6</v>
      </c>
      <c r="F36" s="11">
        <f>D36*E36</f>
        <v>55.800000000000004</v>
      </c>
      <c r="G36">
        <f>F36</f>
        <v>55.800000000000004</v>
      </c>
    </row>
    <row r="38" spans="2:10" ht="15.75" x14ac:dyDescent="0.25">
      <c r="B38" s="14">
        <v>6.2</v>
      </c>
      <c r="C38" s="15" t="s">
        <v>83</v>
      </c>
      <c r="D38" s="2"/>
      <c r="E38" s="2"/>
      <c r="F38" s="3"/>
    </row>
    <row r="39" spans="2:10" x14ac:dyDescent="0.25">
      <c r="B39" s="1" t="s">
        <v>86</v>
      </c>
      <c r="C39" s="2" t="s">
        <v>84</v>
      </c>
      <c r="D39" s="2">
        <v>26.75</v>
      </c>
      <c r="E39" s="2">
        <v>3.6</v>
      </c>
      <c r="F39" s="3">
        <f>D39*E39</f>
        <v>96.3</v>
      </c>
      <c r="H39" s="1" t="s">
        <v>86</v>
      </c>
      <c r="I39" s="3" t="s">
        <v>84</v>
      </c>
    </row>
    <row r="40" spans="2:10" x14ac:dyDescent="0.25">
      <c r="B40" s="4"/>
      <c r="C40" s="5" t="s">
        <v>85</v>
      </c>
      <c r="D40" s="5">
        <v>1.25</v>
      </c>
      <c r="E40" s="5">
        <v>3.6</v>
      </c>
      <c r="F40" s="6">
        <f t="shared" ref="F40:F50" si="7">D40*E40</f>
        <v>4.5</v>
      </c>
      <c r="H40" s="4"/>
      <c r="I40" s="6"/>
    </row>
    <row r="41" spans="2:10" x14ac:dyDescent="0.25">
      <c r="B41" s="4"/>
      <c r="C41" s="5" t="s">
        <v>85</v>
      </c>
      <c r="D41" s="5">
        <v>1.25</v>
      </c>
      <c r="E41" s="5">
        <v>3.6</v>
      </c>
      <c r="F41" s="6">
        <f t="shared" si="7"/>
        <v>4.5</v>
      </c>
      <c r="H41" s="4"/>
      <c r="I41" s="6"/>
    </row>
    <row r="42" spans="2:10" x14ac:dyDescent="0.25">
      <c r="B42" s="4"/>
      <c r="C42" s="5" t="s">
        <v>85</v>
      </c>
      <c r="D42" s="5">
        <v>1.25</v>
      </c>
      <c r="E42" s="5">
        <v>3.6</v>
      </c>
      <c r="F42" s="6">
        <f t="shared" si="7"/>
        <v>4.5</v>
      </c>
      <c r="H42" s="4"/>
      <c r="I42" s="6"/>
    </row>
    <row r="43" spans="2:10" x14ac:dyDescent="0.25">
      <c r="B43" s="4"/>
      <c r="C43" s="5" t="s">
        <v>70</v>
      </c>
      <c r="D43" s="5">
        <v>1.94</v>
      </c>
      <c r="E43" s="5">
        <v>3.3</v>
      </c>
      <c r="F43" s="6">
        <f t="shared" si="7"/>
        <v>6.4019999999999992</v>
      </c>
      <c r="H43" s="4"/>
      <c r="I43" s="6">
        <f>(D43+E43)*2*0.22</f>
        <v>2.3056000000000001</v>
      </c>
    </row>
    <row r="44" spans="2:10" x14ac:dyDescent="0.25">
      <c r="B44" s="4"/>
      <c r="C44" s="5" t="s">
        <v>70</v>
      </c>
      <c r="D44" s="5">
        <v>1.93</v>
      </c>
      <c r="E44" s="5">
        <v>3.3</v>
      </c>
      <c r="F44" s="6">
        <f t="shared" si="7"/>
        <v>6.3689999999999998</v>
      </c>
      <c r="H44" s="4"/>
      <c r="I44" s="6">
        <f t="shared" ref="I44:I50" si="8">(D44+E44)*2*0.22</f>
        <v>2.3011999999999997</v>
      </c>
    </row>
    <row r="45" spans="2:10" x14ac:dyDescent="0.25">
      <c r="B45" s="4"/>
      <c r="C45" s="5" t="s">
        <v>70</v>
      </c>
      <c r="D45" s="5">
        <v>1.28</v>
      </c>
      <c r="E45" s="5">
        <v>3.3</v>
      </c>
      <c r="F45" s="6">
        <f t="shared" si="7"/>
        <v>4.2240000000000002</v>
      </c>
      <c r="H45" s="4"/>
      <c r="I45" s="6">
        <f t="shared" si="8"/>
        <v>2.0152000000000001</v>
      </c>
    </row>
    <row r="46" spans="2:10" x14ac:dyDescent="0.25">
      <c r="B46" s="4"/>
      <c r="C46" s="5" t="s">
        <v>70</v>
      </c>
      <c r="D46" s="5">
        <v>1.44</v>
      </c>
      <c r="E46" s="5">
        <v>3.3</v>
      </c>
      <c r="F46" s="6">
        <f t="shared" si="7"/>
        <v>4.7519999999999998</v>
      </c>
      <c r="H46" s="4"/>
      <c r="I46" s="6">
        <f t="shared" si="8"/>
        <v>2.0855999999999999</v>
      </c>
    </row>
    <row r="47" spans="2:10" x14ac:dyDescent="0.25">
      <c r="B47" s="4"/>
      <c r="C47" s="5" t="s">
        <v>70</v>
      </c>
      <c r="D47" s="5">
        <v>1.44</v>
      </c>
      <c r="E47" s="5">
        <v>3.3</v>
      </c>
      <c r="F47" s="6">
        <f t="shared" si="7"/>
        <v>4.7519999999999998</v>
      </c>
      <c r="H47" s="4"/>
      <c r="I47" s="6">
        <f t="shared" si="8"/>
        <v>2.0855999999999999</v>
      </c>
    </row>
    <row r="48" spans="2:10" x14ac:dyDescent="0.25">
      <c r="B48" s="4"/>
      <c r="C48" s="5" t="s">
        <v>70</v>
      </c>
      <c r="D48" s="5">
        <v>1.28</v>
      </c>
      <c r="E48" s="5">
        <v>3.3</v>
      </c>
      <c r="F48" s="6">
        <f t="shared" si="7"/>
        <v>4.2240000000000002</v>
      </c>
      <c r="H48" s="4"/>
      <c r="I48" s="6">
        <f t="shared" si="8"/>
        <v>2.0152000000000001</v>
      </c>
    </row>
    <row r="49" spans="2:10" x14ac:dyDescent="0.25">
      <c r="B49" s="4"/>
      <c r="C49" s="5" t="s">
        <v>70</v>
      </c>
      <c r="D49" s="5">
        <v>1.93</v>
      </c>
      <c r="E49" s="5">
        <v>3.3</v>
      </c>
      <c r="F49" s="6">
        <f t="shared" si="7"/>
        <v>6.3689999999999998</v>
      </c>
      <c r="H49" s="4"/>
      <c r="I49" s="6">
        <f t="shared" si="8"/>
        <v>2.3011999999999997</v>
      </c>
    </row>
    <row r="50" spans="2:10" x14ac:dyDescent="0.25">
      <c r="B50" s="4"/>
      <c r="C50" s="5" t="s">
        <v>70</v>
      </c>
      <c r="D50" s="5">
        <v>1.94</v>
      </c>
      <c r="E50" s="5">
        <v>3.3</v>
      </c>
      <c r="F50" s="6">
        <f t="shared" si="7"/>
        <v>6.4019999999999992</v>
      </c>
      <c r="H50" s="4"/>
      <c r="I50" s="6">
        <f t="shared" si="8"/>
        <v>2.3056000000000001</v>
      </c>
    </row>
    <row r="51" spans="2:10" x14ac:dyDescent="0.25">
      <c r="B51" s="7"/>
      <c r="C51" s="8" t="s">
        <v>82</v>
      </c>
      <c r="D51" s="8"/>
      <c r="E51" s="8"/>
      <c r="F51" s="9">
        <f>F39+SUM(F40:F42)-SUM(F43:F50)</f>
        <v>66.305999999999997</v>
      </c>
      <c r="G51">
        <f>F51</f>
        <v>66.305999999999997</v>
      </c>
      <c r="H51" s="7"/>
      <c r="I51" s="9">
        <f>SUM(I43:I50)</f>
        <v>17.415199999999999</v>
      </c>
      <c r="J51">
        <f>I51</f>
        <v>17.415199999999999</v>
      </c>
    </row>
    <row r="53" spans="2:10" x14ac:dyDescent="0.25">
      <c r="B53" s="1" t="s">
        <v>87</v>
      </c>
      <c r="C53" s="2" t="s">
        <v>88</v>
      </c>
      <c r="D53" s="2">
        <v>25.84</v>
      </c>
      <c r="E53" s="2">
        <v>3.6</v>
      </c>
      <c r="F53" s="3">
        <f>D53*E53</f>
        <v>93.024000000000001</v>
      </c>
      <c r="H53" s="1" t="s">
        <v>87</v>
      </c>
      <c r="I53" s="3" t="s">
        <v>88</v>
      </c>
    </row>
    <row r="54" spans="2:10" x14ac:dyDescent="0.25">
      <c r="B54" s="4"/>
      <c r="C54" t="s">
        <v>96</v>
      </c>
      <c r="D54" s="5">
        <v>3.83</v>
      </c>
      <c r="E54" s="5">
        <v>3.6</v>
      </c>
      <c r="F54" s="6">
        <f t="shared" ref="F54:F62" si="9">D54*E54</f>
        <v>13.788</v>
      </c>
      <c r="H54" s="4"/>
      <c r="I54" s="6"/>
    </row>
    <row r="55" spans="2:10" x14ac:dyDescent="0.25">
      <c r="B55" s="4"/>
      <c r="C55" t="s">
        <v>96</v>
      </c>
      <c r="D55" s="5">
        <v>3.83</v>
      </c>
      <c r="E55" s="5">
        <v>3.6</v>
      </c>
      <c r="F55" s="6">
        <f t="shared" si="9"/>
        <v>13.788</v>
      </c>
      <c r="H55" s="4"/>
      <c r="I55" s="6"/>
    </row>
    <row r="56" spans="2:10" x14ac:dyDescent="0.25">
      <c r="B56" s="4"/>
      <c r="C56" s="5" t="s">
        <v>106</v>
      </c>
      <c r="D56" s="5">
        <v>1.99</v>
      </c>
      <c r="E56" s="5">
        <v>3.3</v>
      </c>
      <c r="F56" s="6">
        <f t="shared" si="9"/>
        <v>6.5669999999999993</v>
      </c>
      <c r="H56" s="4"/>
      <c r="I56" s="6">
        <f>(D56+E56)*2*0.22</f>
        <v>2.3275999999999999</v>
      </c>
    </row>
    <row r="57" spans="2:10" x14ac:dyDescent="0.25">
      <c r="B57" s="4"/>
      <c r="C57" s="5" t="s">
        <v>70</v>
      </c>
      <c r="D57" s="5">
        <v>1.99</v>
      </c>
      <c r="E57" s="5">
        <v>3.3</v>
      </c>
      <c r="F57" s="6">
        <f t="shared" si="9"/>
        <v>6.5669999999999993</v>
      </c>
      <c r="H57" s="4"/>
      <c r="I57" s="6">
        <f t="shared" ref="I57:I62" si="10">(D57+E57)*2*0.22</f>
        <v>2.3275999999999999</v>
      </c>
    </row>
    <row r="58" spans="2:10" x14ac:dyDescent="0.25">
      <c r="B58" s="4"/>
      <c r="C58" s="5" t="s">
        <v>70</v>
      </c>
      <c r="D58" s="5">
        <v>1.31</v>
      </c>
      <c r="E58" s="5">
        <v>3.3</v>
      </c>
      <c r="F58" s="6">
        <f t="shared" si="9"/>
        <v>4.3229999999999995</v>
      </c>
      <c r="H58" s="4"/>
      <c r="I58" s="6">
        <f t="shared" si="10"/>
        <v>2.0284</v>
      </c>
    </row>
    <row r="59" spans="2:10" x14ac:dyDescent="0.25">
      <c r="B59" s="4"/>
      <c r="C59" s="5" t="s">
        <v>81</v>
      </c>
      <c r="D59" s="5">
        <v>2.54</v>
      </c>
      <c r="E59" s="5">
        <v>2.1</v>
      </c>
      <c r="F59" s="6">
        <f t="shared" si="9"/>
        <v>5.3340000000000005</v>
      </c>
      <c r="H59" s="4"/>
      <c r="I59" s="6">
        <f t="shared" si="10"/>
        <v>2.0416000000000003</v>
      </c>
    </row>
    <row r="60" spans="2:10" x14ac:dyDescent="0.25">
      <c r="B60" s="4"/>
      <c r="C60" s="5" t="s">
        <v>70</v>
      </c>
      <c r="D60" s="5">
        <v>1.31</v>
      </c>
      <c r="E60" s="5">
        <v>3.3</v>
      </c>
      <c r="F60" s="6">
        <f t="shared" si="9"/>
        <v>4.3229999999999995</v>
      </c>
      <c r="H60" s="4"/>
      <c r="I60" s="6">
        <f t="shared" si="10"/>
        <v>2.0284</v>
      </c>
    </row>
    <row r="61" spans="2:10" x14ac:dyDescent="0.25">
      <c r="B61" s="4"/>
      <c r="C61" s="5" t="s">
        <v>70</v>
      </c>
      <c r="D61" s="5">
        <v>1.99</v>
      </c>
      <c r="E61" s="5">
        <v>3.3</v>
      </c>
      <c r="F61" s="6">
        <f t="shared" si="9"/>
        <v>6.5669999999999993</v>
      </c>
      <c r="H61" s="4"/>
      <c r="I61" s="6">
        <f t="shared" si="10"/>
        <v>2.3275999999999999</v>
      </c>
    </row>
    <row r="62" spans="2:10" x14ac:dyDescent="0.25">
      <c r="B62" s="4"/>
      <c r="C62" s="5" t="s">
        <v>106</v>
      </c>
      <c r="D62" s="5">
        <v>1.99</v>
      </c>
      <c r="E62" s="5">
        <v>3.3</v>
      </c>
      <c r="F62" s="6">
        <f t="shared" si="9"/>
        <v>6.5669999999999993</v>
      </c>
      <c r="H62" s="4"/>
      <c r="I62" s="6">
        <f t="shared" si="10"/>
        <v>2.3275999999999999</v>
      </c>
    </row>
    <row r="63" spans="2:10" x14ac:dyDescent="0.25">
      <c r="B63" s="7"/>
      <c r="C63" s="8" t="s">
        <v>82</v>
      </c>
      <c r="D63" s="8"/>
      <c r="E63" s="8"/>
      <c r="F63" s="9">
        <f>F53+SUM(F54:F55)-SUM(F56:F62)</f>
        <v>80.352000000000004</v>
      </c>
      <c r="G63">
        <f>F63</f>
        <v>80.352000000000004</v>
      </c>
      <c r="H63" s="7"/>
      <c r="I63" s="9">
        <f>SUM(I56:I62)</f>
        <v>15.408800000000001</v>
      </c>
      <c r="J63">
        <f>I63</f>
        <v>15.408800000000001</v>
      </c>
    </row>
    <row r="65" spans="2:10" ht="15.75" x14ac:dyDescent="0.25">
      <c r="B65" s="14">
        <v>6.3</v>
      </c>
      <c r="C65" s="15" t="s">
        <v>90</v>
      </c>
      <c r="D65" s="2"/>
      <c r="E65" s="2"/>
      <c r="F65" s="3"/>
    </row>
    <row r="66" spans="2:10" x14ac:dyDescent="0.25">
      <c r="B66" s="1" t="s">
        <v>91</v>
      </c>
      <c r="C66" s="2" t="s">
        <v>27</v>
      </c>
      <c r="D66" s="2">
        <v>17.32</v>
      </c>
      <c r="E66" s="2">
        <v>3.6</v>
      </c>
      <c r="F66" s="3">
        <f>D66*E66</f>
        <v>62.352000000000004</v>
      </c>
      <c r="H66" s="1" t="s">
        <v>91</v>
      </c>
      <c r="I66" s="3" t="s">
        <v>27</v>
      </c>
    </row>
    <row r="67" spans="2:10" x14ac:dyDescent="0.25">
      <c r="B67" s="4"/>
      <c r="C67" t="s">
        <v>96</v>
      </c>
      <c r="D67" s="5">
        <v>3.83</v>
      </c>
      <c r="E67" s="5">
        <v>3.6</v>
      </c>
      <c r="F67" s="6">
        <f t="shared" ref="F67:F72" si="11">D67*E67</f>
        <v>13.788</v>
      </c>
      <c r="H67" s="4"/>
      <c r="I67" s="6"/>
    </row>
    <row r="68" spans="2:10" x14ac:dyDescent="0.25">
      <c r="B68" s="4"/>
      <c r="C68" s="5" t="s">
        <v>70</v>
      </c>
      <c r="D68" s="5">
        <v>1.62</v>
      </c>
      <c r="E68" s="5">
        <v>3.3</v>
      </c>
      <c r="F68" s="6">
        <f t="shared" si="11"/>
        <v>5.3460000000000001</v>
      </c>
      <c r="H68" s="4"/>
      <c r="I68" s="6">
        <f>(D68+E68)*2*0.22</f>
        <v>2.1648000000000001</v>
      </c>
    </row>
    <row r="69" spans="2:10" x14ac:dyDescent="0.25">
      <c r="B69" s="4"/>
      <c r="C69" s="5" t="s">
        <v>70</v>
      </c>
      <c r="D69" s="5">
        <v>1.68</v>
      </c>
      <c r="E69" s="5">
        <v>3.3</v>
      </c>
      <c r="F69" s="6">
        <f t="shared" si="11"/>
        <v>5.5439999999999996</v>
      </c>
      <c r="H69" s="4"/>
      <c r="I69" s="6">
        <f t="shared" ref="I69:I72" si="12">(D69+E69)*2*0.22</f>
        <v>2.1911999999999998</v>
      </c>
    </row>
    <row r="70" spans="2:10" x14ac:dyDescent="0.25">
      <c r="B70" s="4"/>
      <c r="C70" s="5" t="s">
        <v>70</v>
      </c>
      <c r="D70" s="5">
        <v>1.68</v>
      </c>
      <c r="E70" s="5">
        <v>3.3</v>
      </c>
      <c r="F70" s="6">
        <f t="shared" si="11"/>
        <v>5.5439999999999996</v>
      </c>
      <c r="H70" s="4"/>
      <c r="I70" s="6">
        <f t="shared" si="12"/>
        <v>2.1911999999999998</v>
      </c>
    </row>
    <row r="71" spans="2:10" x14ac:dyDescent="0.25">
      <c r="B71" s="4"/>
      <c r="C71" s="5" t="s">
        <v>70</v>
      </c>
      <c r="D71" s="5">
        <v>1.1599999999999999</v>
      </c>
      <c r="E71" s="5">
        <v>3.3</v>
      </c>
      <c r="F71" s="6">
        <f t="shared" si="11"/>
        <v>3.8279999999999994</v>
      </c>
      <c r="H71" s="4"/>
      <c r="I71" s="6">
        <f t="shared" si="12"/>
        <v>1.9623999999999999</v>
      </c>
    </row>
    <row r="72" spans="2:10" x14ac:dyDescent="0.25">
      <c r="B72" s="4"/>
      <c r="C72" s="5" t="s">
        <v>70</v>
      </c>
      <c r="D72" s="5">
        <v>1.105</v>
      </c>
      <c r="E72" s="5">
        <v>3.3</v>
      </c>
      <c r="F72" s="6">
        <f t="shared" si="11"/>
        <v>3.6464999999999996</v>
      </c>
      <c r="H72" s="4"/>
      <c r="I72" s="6">
        <f t="shared" si="12"/>
        <v>1.9381999999999997</v>
      </c>
    </row>
    <row r="73" spans="2:10" x14ac:dyDescent="0.25">
      <c r="B73" s="7"/>
      <c r="C73" s="8" t="s">
        <v>82</v>
      </c>
      <c r="D73" s="8"/>
      <c r="E73" s="8"/>
      <c r="F73" s="9">
        <f>F66+F67-SUM(F68:F72)</f>
        <v>52.231499999999997</v>
      </c>
      <c r="G73">
        <f>F73</f>
        <v>52.231499999999997</v>
      </c>
      <c r="H73" s="7"/>
      <c r="I73" s="9">
        <f>SUM(I68:I72)</f>
        <v>10.447800000000001</v>
      </c>
      <c r="J73">
        <f>I73</f>
        <v>10.447800000000001</v>
      </c>
    </row>
    <row r="75" spans="2:10" x14ac:dyDescent="0.25">
      <c r="B75" s="1" t="s">
        <v>92</v>
      </c>
      <c r="C75" s="2" t="s">
        <v>93</v>
      </c>
      <c r="D75" s="2">
        <v>5.32</v>
      </c>
      <c r="E75" s="2">
        <v>3.6</v>
      </c>
      <c r="F75" s="3">
        <f>D75*E75</f>
        <v>19.152000000000001</v>
      </c>
      <c r="H75" s="1" t="s">
        <v>92</v>
      </c>
      <c r="I75" s="3" t="s">
        <v>93</v>
      </c>
    </row>
    <row r="76" spans="2:10" x14ac:dyDescent="0.25">
      <c r="B76" s="4"/>
      <c r="C76" s="5" t="s">
        <v>94</v>
      </c>
      <c r="D76" s="5">
        <v>2.4</v>
      </c>
      <c r="E76" s="5">
        <v>3.3</v>
      </c>
      <c r="F76" s="6">
        <f>D76*E76</f>
        <v>7.919999999999999</v>
      </c>
      <c r="H76" s="4"/>
      <c r="I76" s="6">
        <f>(D76+E76)*2*0.22</f>
        <v>2.5079999999999996</v>
      </c>
    </row>
    <row r="77" spans="2:10" x14ac:dyDescent="0.25">
      <c r="B77" s="7"/>
      <c r="C77" s="8" t="s">
        <v>82</v>
      </c>
      <c r="D77" s="8"/>
      <c r="E77" s="8"/>
      <c r="F77" s="9">
        <f>F75-F76</f>
        <v>11.232000000000003</v>
      </c>
      <c r="G77">
        <f>F77</f>
        <v>11.232000000000003</v>
      </c>
      <c r="H77" s="7"/>
      <c r="I77" s="9">
        <f>SUM(I76)</f>
        <v>2.5079999999999996</v>
      </c>
      <c r="J77">
        <f>I77</f>
        <v>2.5079999999999996</v>
      </c>
    </row>
    <row r="79" spans="2:10" x14ac:dyDescent="0.25">
      <c r="B79" s="1" t="s">
        <v>95</v>
      </c>
      <c r="C79" s="2" t="s">
        <v>97</v>
      </c>
      <c r="D79" s="2">
        <v>20.3</v>
      </c>
      <c r="E79" s="2">
        <v>3.6</v>
      </c>
      <c r="F79" s="3">
        <f>D79*E79</f>
        <v>73.08</v>
      </c>
      <c r="H79" s="1" t="s">
        <v>95</v>
      </c>
      <c r="I79" s="3" t="s">
        <v>97</v>
      </c>
    </row>
    <row r="80" spans="2:10" x14ac:dyDescent="0.25">
      <c r="B80" s="4"/>
      <c r="C80" s="5" t="s">
        <v>96</v>
      </c>
      <c r="D80" s="5">
        <v>3.83</v>
      </c>
      <c r="E80" s="5">
        <v>3.6</v>
      </c>
      <c r="F80" s="6">
        <f t="shared" ref="F80:F86" si="13">D80*E80</f>
        <v>13.788</v>
      </c>
      <c r="H80" s="4"/>
      <c r="I80" s="6"/>
    </row>
    <row r="81" spans="2:10" x14ac:dyDescent="0.25">
      <c r="B81" s="4"/>
      <c r="C81" s="5" t="s">
        <v>70</v>
      </c>
      <c r="D81" s="5">
        <v>1.55</v>
      </c>
      <c r="E81" s="5">
        <v>3.3</v>
      </c>
      <c r="F81" s="6">
        <f t="shared" si="13"/>
        <v>5.1150000000000002</v>
      </c>
      <c r="H81" s="4"/>
      <c r="I81" s="6">
        <f>(D81+E81)*2*0.22</f>
        <v>2.1339999999999999</v>
      </c>
    </row>
    <row r="82" spans="2:10" x14ac:dyDescent="0.25">
      <c r="B82" s="4"/>
      <c r="C82" s="5" t="s">
        <v>70</v>
      </c>
      <c r="D82" s="5">
        <v>1.64</v>
      </c>
      <c r="E82" s="5">
        <v>3.3</v>
      </c>
      <c r="F82" s="6">
        <f t="shared" si="13"/>
        <v>5.411999999999999</v>
      </c>
      <c r="H82" s="4"/>
      <c r="I82" s="6">
        <f t="shared" ref="I82:I86" si="14">(D82+E82)*2*0.22</f>
        <v>2.1736</v>
      </c>
    </row>
    <row r="83" spans="2:10" x14ac:dyDescent="0.25">
      <c r="B83" s="4"/>
      <c r="C83" s="5" t="s">
        <v>70</v>
      </c>
      <c r="D83" s="5">
        <v>1.68</v>
      </c>
      <c r="E83" s="5">
        <v>3.3</v>
      </c>
      <c r="F83" s="6">
        <f t="shared" si="13"/>
        <v>5.5439999999999996</v>
      </c>
      <c r="H83" s="4"/>
      <c r="I83" s="6">
        <f t="shared" si="14"/>
        <v>2.1911999999999998</v>
      </c>
    </row>
    <row r="84" spans="2:10" x14ac:dyDescent="0.25">
      <c r="B84" s="4"/>
      <c r="C84" s="5" t="s">
        <v>70</v>
      </c>
      <c r="D84" s="5">
        <v>1.68</v>
      </c>
      <c r="E84" s="5">
        <v>3.3</v>
      </c>
      <c r="F84" s="6">
        <f t="shared" si="13"/>
        <v>5.5439999999999996</v>
      </c>
      <c r="H84" s="4"/>
      <c r="I84" s="6">
        <f t="shared" si="14"/>
        <v>2.1911999999999998</v>
      </c>
    </row>
    <row r="85" spans="2:10" x14ac:dyDescent="0.25">
      <c r="B85" s="4"/>
      <c r="C85" s="5" t="s">
        <v>70</v>
      </c>
      <c r="D85" s="5">
        <v>1.55</v>
      </c>
      <c r="E85" s="5">
        <v>3.3</v>
      </c>
      <c r="F85" s="6">
        <f t="shared" si="13"/>
        <v>5.1150000000000002</v>
      </c>
      <c r="H85" s="4"/>
      <c r="I85" s="6">
        <f t="shared" si="14"/>
        <v>2.1339999999999999</v>
      </c>
    </row>
    <row r="86" spans="2:10" x14ac:dyDescent="0.25">
      <c r="B86" s="4"/>
      <c r="C86" s="5" t="s">
        <v>70</v>
      </c>
      <c r="D86" s="5">
        <v>1.105</v>
      </c>
      <c r="E86" s="5">
        <v>3.3</v>
      </c>
      <c r="F86" s="6">
        <f t="shared" si="13"/>
        <v>3.6464999999999996</v>
      </c>
      <c r="H86" s="4"/>
      <c r="I86" s="6">
        <f t="shared" si="14"/>
        <v>1.9381999999999997</v>
      </c>
    </row>
    <row r="87" spans="2:10" x14ac:dyDescent="0.25">
      <c r="B87" s="7"/>
      <c r="C87" s="8" t="s">
        <v>82</v>
      </c>
      <c r="D87" s="8"/>
      <c r="E87" s="8"/>
      <c r="F87" s="9">
        <f>F79+F80-SUM(F81:F86)</f>
        <v>56.491500000000002</v>
      </c>
      <c r="G87">
        <f>F87</f>
        <v>56.491500000000002</v>
      </c>
      <c r="H87" s="7"/>
      <c r="I87" s="9">
        <f>SUM(I81:I86)</f>
        <v>12.7622</v>
      </c>
      <c r="J87">
        <f>I87</f>
        <v>12.7622</v>
      </c>
    </row>
    <row r="89" spans="2:10" x14ac:dyDescent="0.25">
      <c r="B89" s="1" t="s">
        <v>98</v>
      </c>
      <c r="C89" s="2" t="s">
        <v>99</v>
      </c>
      <c r="D89" s="2">
        <v>10.4</v>
      </c>
      <c r="E89" s="2">
        <v>3.6</v>
      </c>
      <c r="F89" s="3">
        <f t="shared" ref="F89:F93" si="15">D89*E89</f>
        <v>37.440000000000005</v>
      </c>
      <c r="H89" s="1" t="s">
        <v>98</v>
      </c>
      <c r="I89" s="3" t="s">
        <v>99</v>
      </c>
    </row>
    <row r="90" spans="2:10" x14ac:dyDescent="0.25">
      <c r="B90" s="4"/>
      <c r="C90" s="5" t="s">
        <v>96</v>
      </c>
      <c r="D90" s="5">
        <v>3.83</v>
      </c>
      <c r="E90" s="5">
        <v>3.6</v>
      </c>
      <c r="F90" s="6">
        <f t="shared" si="15"/>
        <v>13.788</v>
      </c>
      <c r="H90" s="4"/>
      <c r="I90" s="6"/>
    </row>
    <row r="91" spans="2:10" x14ac:dyDescent="0.25">
      <c r="B91" s="4"/>
      <c r="C91" s="5" t="s">
        <v>70</v>
      </c>
      <c r="D91" s="12">
        <v>2.1</v>
      </c>
      <c r="E91" s="5">
        <v>3.3</v>
      </c>
      <c r="F91" s="6">
        <f t="shared" si="15"/>
        <v>6.93</v>
      </c>
      <c r="H91" s="4"/>
      <c r="I91" s="6">
        <f>(D91+E91)*2*0.22</f>
        <v>2.3760000000000003</v>
      </c>
    </row>
    <row r="92" spans="2:10" x14ac:dyDescent="0.25">
      <c r="B92" s="4"/>
      <c r="C92" s="5" t="s">
        <v>70</v>
      </c>
      <c r="D92" s="12">
        <v>1.25</v>
      </c>
      <c r="E92" s="5">
        <v>3.3</v>
      </c>
      <c r="F92" s="6">
        <f t="shared" si="15"/>
        <v>4.125</v>
      </c>
      <c r="H92" s="4"/>
      <c r="I92" s="6">
        <f t="shared" ref="I92:I93" si="16">(D92+E92)*2*0.22</f>
        <v>2.0019999999999998</v>
      </c>
    </row>
    <row r="93" spans="2:10" x14ac:dyDescent="0.25">
      <c r="B93" s="4"/>
      <c r="C93" s="5" t="s">
        <v>70</v>
      </c>
      <c r="D93" s="12">
        <v>1.84</v>
      </c>
      <c r="E93" s="5">
        <v>3.3</v>
      </c>
      <c r="F93" s="6">
        <f t="shared" si="15"/>
        <v>6.0720000000000001</v>
      </c>
      <c r="H93" s="4"/>
      <c r="I93" s="6">
        <f t="shared" si="16"/>
        <v>2.2616000000000001</v>
      </c>
    </row>
    <row r="94" spans="2:10" x14ac:dyDescent="0.25">
      <c r="B94" s="7"/>
      <c r="C94" s="13" t="s">
        <v>82</v>
      </c>
      <c r="D94" s="8"/>
      <c r="E94" s="8"/>
      <c r="F94" s="17">
        <f>F89+F90-SUM(F91:F93)</f>
        <v>34.101000000000013</v>
      </c>
      <c r="G94">
        <f>F94</f>
        <v>34.101000000000013</v>
      </c>
      <c r="H94" s="7"/>
      <c r="I94" s="9">
        <f>SUM(I91:I93)</f>
        <v>6.6395999999999997</v>
      </c>
      <c r="J94">
        <f>I94</f>
        <v>6.6395999999999997</v>
      </c>
    </row>
    <row r="96" spans="2:10" x14ac:dyDescent="0.25">
      <c r="B96" s="1" t="s">
        <v>100</v>
      </c>
      <c r="C96" s="2" t="s">
        <v>101</v>
      </c>
      <c r="D96" s="2">
        <v>7.31</v>
      </c>
      <c r="E96" s="2">
        <v>3.6</v>
      </c>
      <c r="F96" s="3">
        <f>D96*E96</f>
        <v>26.315999999999999</v>
      </c>
      <c r="H96" s="1" t="s">
        <v>100</v>
      </c>
      <c r="I96" s="3" t="s">
        <v>101</v>
      </c>
    </row>
    <row r="97" spans="2:10" x14ac:dyDescent="0.25">
      <c r="B97" s="4"/>
      <c r="C97" s="5" t="s">
        <v>102</v>
      </c>
      <c r="D97" s="5">
        <v>0.92</v>
      </c>
      <c r="E97" s="5">
        <v>2.1</v>
      </c>
      <c r="F97" s="6">
        <f t="shared" ref="F97:F98" si="17">D97*E97</f>
        <v>1.9320000000000002</v>
      </c>
      <c r="H97" s="4"/>
      <c r="I97" s="6">
        <f>(D97+E97)*2*0.22</f>
        <v>1.3288</v>
      </c>
    </row>
    <row r="98" spans="2:10" x14ac:dyDescent="0.25">
      <c r="B98" s="4"/>
      <c r="C98" s="5" t="s">
        <v>102</v>
      </c>
      <c r="D98" s="5">
        <v>1.71</v>
      </c>
      <c r="E98" s="5">
        <v>3.3</v>
      </c>
      <c r="F98" s="6">
        <f t="shared" si="17"/>
        <v>5.6429999999999998</v>
      </c>
      <c r="H98" s="4"/>
      <c r="I98" s="6">
        <f>(D98+E98)*2*0.22</f>
        <v>2.2044000000000001</v>
      </c>
    </row>
    <row r="99" spans="2:10" x14ac:dyDescent="0.25">
      <c r="B99" s="7"/>
      <c r="C99" s="13" t="s">
        <v>82</v>
      </c>
      <c r="D99" s="8"/>
      <c r="E99" s="8"/>
      <c r="F99" s="9">
        <f>F96-F97-F98</f>
        <v>18.741</v>
      </c>
      <c r="G99">
        <f>F99</f>
        <v>18.741</v>
      </c>
      <c r="H99" s="7"/>
      <c r="I99" s="9">
        <f>SUM(I97:I98)</f>
        <v>3.5331999999999999</v>
      </c>
      <c r="J99">
        <f>I99</f>
        <v>3.5331999999999999</v>
      </c>
    </row>
    <row r="101" spans="2:10" ht="15.75" x14ac:dyDescent="0.25">
      <c r="B101" s="14">
        <v>6.4</v>
      </c>
      <c r="C101" s="15" t="s">
        <v>103</v>
      </c>
      <c r="D101" s="2"/>
      <c r="E101" s="2"/>
      <c r="F101" s="3"/>
    </row>
    <row r="102" spans="2:10" x14ac:dyDescent="0.25">
      <c r="B102" s="4" t="s">
        <v>104</v>
      </c>
      <c r="C102" s="5" t="s">
        <v>105</v>
      </c>
      <c r="D102" s="5">
        <v>19.79</v>
      </c>
      <c r="E102" s="5">
        <v>3.6</v>
      </c>
      <c r="F102" s="6">
        <f>D102*E102</f>
        <v>71.244</v>
      </c>
      <c r="H102" s="1" t="s">
        <v>104</v>
      </c>
      <c r="I102" s="3" t="s">
        <v>105</v>
      </c>
    </row>
    <row r="103" spans="2:10" x14ac:dyDescent="0.25">
      <c r="B103" s="4"/>
      <c r="C103" s="5" t="s">
        <v>85</v>
      </c>
      <c r="D103" s="5">
        <v>1.73</v>
      </c>
      <c r="E103" s="5">
        <v>3.6</v>
      </c>
      <c r="F103" s="6">
        <f t="shared" ref="F103:F110" si="18">D103*E103</f>
        <v>6.2279999999999998</v>
      </c>
      <c r="H103" s="4"/>
      <c r="I103" s="6"/>
    </row>
    <row r="104" spans="2:10" x14ac:dyDescent="0.25">
      <c r="B104" s="4"/>
      <c r="C104" s="5" t="s">
        <v>85</v>
      </c>
      <c r="D104" s="5">
        <v>1.73</v>
      </c>
      <c r="E104" s="5">
        <v>3.6</v>
      </c>
      <c r="F104" s="6">
        <f t="shared" si="18"/>
        <v>6.2279999999999998</v>
      </c>
      <c r="H104" s="4"/>
      <c r="I104" s="6"/>
    </row>
    <row r="105" spans="2:10" x14ac:dyDescent="0.25">
      <c r="B105" s="4"/>
      <c r="C105" s="5" t="s">
        <v>70</v>
      </c>
      <c r="D105" s="5">
        <v>2.21</v>
      </c>
      <c r="E105" s="5">
        <v>3.3</v>
      </c>
      <c r="F105" s="6">
        <f t="shared" si="18"/>
        <v>7.2929999999999993</v>
      </c>
      <c r="H105" s="4"/>
      <c r="I105" s="6">
        <f>(D105+E105)*2*0.22</f>
        <v>2.4243999999999999</v>
      </c>
    </row>
    <row r="106" spans="2:10" x14ac:dyDescent="0.25">
      <c r="B106" s="4"/>
      <c r="C106" s="5" t="s">
        <v>70</v>
      </c>
      <c r="D106" s="5">
        <v>1.66</v>
      </c>
      <c r="E106" s="5">
        <v>3.3</v>
      </c>
      <c r="F106" s="6">
        <f t="shared" si="18"/>
        <v>5.4779999999999998</v>
      </c>
      <c r="H106" s="4"/>
      <c r="I106" s="6">
        <f t="shared" ref="I106:I110" si="19">(D106+E106)*2*0.22</f>
        <v>2.1823999999999999</v>
      </c>
    </row>
    <row r="107" spans="2:10" x14ac:dyDescent="0.25">
      <c r="B107" s="4"/>
      <c r="C107" s="5" t="s">
        <v>106</v>
      </c>
      <c r="D107" s="5">
        <v>1.31</v>
      </c>
      <c r="E107" s="5">
        <v>3.3</v>
      </c>
      <c r="F107" s="6">
        <f t="shared" si="18"/>
        <v>4.3229999999999995</v>
      </c>
      <c r="H107" s="4"/>
      <c r="I107" s="6">
        <f t="shared" si="19"/>
        <v>2.0284</v>
      </c>
    </row>
    <row r="108" spans="2:10" x14ac:dyDescent="0.25">
      <c r="B108" s="4"/>
      <c r="C108" s="5" t="s">
        <v>106</v>
      </c>
      <c r="D108" s="5">
        <v>1.31</v>
      </c>
      <c r="E108" s="5">
        <v>3.3</v>
      </c>
      <c r="F108" s="6">
        <f t="shared" si="18"/>
        <v>4.3229999999999995</v>
      </c>
      <c r="H108" s="4"/>
      <c r="I108" s="6">
        <f t="shared" si="19"/>
        <v>2.0284</v>
      </c>
    </row>
    <row r="109" spans="2:10" x14ac:dyDescent="0.25">
      <c r="B109" s="4"/>
      <c r="C109" s="5" t="s">
        <v>70</v>
      </c>
      <c r="D109" s="5">
        <v>1.59</v>
      </c>
      <c r="E109" s="5">
        <v>3.3</v>
      </c>
      <c r="F109" s="6">
        <f t="shared" si="18"/>
        <v>5.2469999999999999</v>
      </c>
      <c r="H109" s="4"/>
      <c r="I109" s="6">
        <f t="shared" si="19"/>
        <v>2.1515999999999997</v>
      </c>
    </row>
    <row r="110" spans="2:10" x14ac:dyDescent="0.25">
      <c r="B110" s="4"/>
      <c r="C110" s="5" t="s">
        <v>70</v>
      </c>
      <c r="D110" s="5">
        <v>2.21</v>
      </c>
      <c r="E110" s="5">
        <v>3.3</v>
      </c>
      <c r="F110" s="6">
        <f t="shared" si="18"/>
        <v>7.2929999999999993</v>
      </c>
      <c r="H110" s="4"/>
      <c r="I110" s="6">
        <f t="shared" si="19"/>
        <v>2.4243999999999999</v>
      </c>
    </row>
    <row r="111" spans="2:10" x14ac:dyDescent="0.25">
      <c r="B111" s="7"/>
      <c r="C111" s="13" t="s">
        <v>82</v>
      </c>
      <c r="D111" s="8"/>
      <c r="E111" s="8"/>
      <c r="F111" s="9">
        <f>F102+F103+F104-SUM(F105:F110)</f>
        <v>49.742999999999995</v>
      </c>
      <c r="G111">
        <f>F111</f>
        <v>49.742999999999995</v>
      </c>
      <c r="H111" s="7"/>
      <c r="I111" s="17">
        <f>SUM(I105:I110)</f>
        <v>13.239599999999999</v>
      </c>
      <c r="J111">
        <f>I111</f>
        <v>13.239599999999999</v>
      </c>
    </row>
    <row r="113" spans="2:10" x14ac:dyDescent="0.25">
      <c r="B113" s="1" t="s">
        <v>107</v>
      </c>
      <c r="C113" s="2" t="s">
        <v>108</v>
      </c>
      <c r="D113" s="2">
        <v>19.79</v>
      </c>
      <c r="E113" s="2">
        <v>3.6</v>
      </c>
      <c r="F113" s="3">
        <f>D113*E113</f>
        <v>71.244</v>
      </c>
      <c r="H113" s="1" t="s">
        <v>107</v>
      </c>
      <c r="I113" s="3" t="s">
        <v>108</v>
      </c>
    </row>
    <row r="114" spans="2:10" x14ac:dyDescent="0.25">
      <c r="B114" s="4"/>
      <c r="C114" s="5" t="s">
        <v>106</v>
      </c>
      <c r="D114" s="5">
        <v>2.09</v>
      </c>
      <c r="E114" s="5">
        <v>3.3</v>
      </c>
      <c r="F114" s="6">
        <f t="shared" ref="F114:F115" si="20">D114*E114</f>
        <v>6.8969999999999994</v>
      </c>
      <c r="H114" s="4"/>
      <c r="I114" s="6">
        <f>(D114+E114)*2*0.22</f>
        <v>2.3715999999999999</v>
      </c>
    </row>
    <row r="115" spans="2:10" x14ac:dyDescent="0.25">
      <c r="B115" s="4"/>
      <c r="C115" s="5" t="s">
        <v>70</v>
      </c>
      <c r="D115" s="5">
        <v>1</v>
      </c>
      <c r="E115" s="5">
        <v>3.3</v>
      </c>
      <c r="F115" s="6">
        <f t="shared" si="20"/>
        <v>3.3</v>
      </c>
      <c r="H115" s="4"/>
      <c r="I115" s="6">
        <f t="shared" ref="I115:I117" si="21">(D115+E115)*2*0.22</f>
        <v>1.8919999999999999</v>
      </c>
    </row>
    <row r="116" spans="2:10" x14ac:dyDescent="0.25">
      <c r="B116" s="4"/>
      <c r="C116" s="5" t="s">
        <v>106</v>
      </c>
      <c r="D116" s="5">
        <v>2.09</v>
      </c>
      <c r="E116" s="5">
        <v>3.3</v>
      </c>
      <c r="F116" s="6">
        <f t="shared" ref="F116:F117" si="22">D116*E116</f>
        <v>6.8969999999999994</v>
      </c>
      <c r="H116" s="4"/>
      <c r="I116" s="6">
        <f t="shared" si="21"/>
        <v>2.3715999999999999</v>
      </c>
    </row>
    <row r="117" spans="2:10" x14ac:dyDescent="0.25">
      <c r="B117" s="4"/>
      <c r="C117" s="5" t="s">
        <v>70</v>
      </c>
      <c r="D117" s="5">
        <v>1</v>
      </c>
      <c r="E117" s="5">
        <v>3.3</v>
      </c>
      <c r="F117" s="6">
        <f t="shared" si="22"/>
        <v>3.3</v>
      </c>
      <c r="H117" s="4"/>
      <c r="I117" s="6">
        <f t="shared" si="21"/>
        <v>1.8919999999999999</v>
      </c>
    </row>
    <row r="118" spans="2:10" x14ac:dyDescent="0.25">
      <c r="B118" s="7"/>
      <c r="C118" s="13" t="s">
        <v>82</v>
      </c>
      <c r="D118" s="8"/>
      <c r="E118" s="8"/>
      <c r="F118" s="9">
        <f>F113-SUM(F114:F117)</f>
        <v>50.85</v>
      </c>
      <c r="G118">
        <f>F118</f>
        <v>50.85</v>
      </c>
      <c r="H118" s="7"/>
      <c r="I118" s="9">
        <f>SUM(I114:I117)</f>
        <v>8.5272000000000006</v>
      </c>
      <c r="J118">
        <f>I118</f>
        <v>8.5272000000000006</v>
      </c>
    </row>
    <row r="120" spans="2:10" ht="15.75" x14ac:dyDescent="0.25">
      <c r="B120" s="14">
        <v>6.5</v>
      </c>
      <c r="C120" s="15" t="s">
        <v>110</v>
      </c>
      <c r="D120" s="2"/>
      <c r="E120" s="2"/>
      <c r="F120" s="3"/>
    </row>
    <row r="121" spans="2:10" x14ac:dyDescent="0.25">
      <c r="B121" s="1" t="s">
        <v>111</v>
      </c>
      <c r="C121" s="2" t="s">
        <v>114</v>
      </c>
      <c r="D121" s="2">
        <v>20.82</v>
      </c>
      <c r="E121" s="2">
        <v>3.6</v>
      </c>
      <c r="F121" s="3">
        <f t="shared" ref="F121:F128" si="23">D121*E121</f>
        <v>74.951999999999998</v>
      </c>
      <c r="H121" s="1" t="s">
        <v>111</v>
      </c>
      <c r="I121" s="3" t="s">
        <v>114</v>
      </c>
    </row>
    <row r="122" spans="2:10" x14ac:dyDescent="0.25">
      <c r="B122" s="4"/>
      <c r="C122" s="5" t="s">
        <v>96</v>
      </c>
      <c r="D122" s="5">
        <v>3.83</v>
      </c>
      <c r="E122" s="5">
        <v>3.6</v>
      </c>
      <c r="F122" s="6">
        <f t="shared" si="23"/>
        <v>13.788</v>
      </c>
      <c r="H122" s="4"/>
      <c r="I122" s="6"/>
    </row>
    <row r="123" spans="2:10" x14ac:dyDescent="0.25">
      <c r="B123" s="4"/>
      <c r="C123" s="12" t="s">
        <v>70</v>
      </c>
      <c r="D123" s="5">
        <v>1.55</v>
      </c>
      <c r="E123" s="5">
        <v>3.3</v>
      </c>
      <c r="F123" s="6">
        <f t="shared" si="23"/>
        <v>5.1150000000000002</v>
      </c>
      <c r="H123" s="4"/>
      <c r="I123" s="6">
        <f>(D123+E123)*2*0.22</f>
        <v>2.1339999999999999</v>
      </c>
    </row>
    <row r="124" spans="2:10" x14ac:dyDescent="0.25">
      <c r="B124" s="4"/>
      <c r="C124" s="12" t="s">
        <v>70</v>
      </c>
      <c r="D124" s="5">
        <v>1.63</v>
      </c>
      <c r="E124" s="5">
        <v>3.3</v>
      </c>
      <c r="F124" s="6">
        <f t="shared" si="23"/>
        <v>5.3789999999999996</v>
      </c>
      <c r="H124" s="4"/>
      <c r="I124" s="6">
        <f t="shared" ref="I124:I128" si="24">(D124+E124)*2*0.22</f>
        <v>2.1692</v>
      </c>
    </row>
    <row r="125" spans="2:10" x14ac:dyDescent="0.25">
      <c r="B125" s="4"/>
      <c r="C125" s="12" t="s">
        <v>106</v>
      </c>
      <c r="D125" s="5">
        <v>1.68</v>
      </c>
      <c r="E125" s="5">
        <v>3.3</v>
      </c>
      <c r="F125" s="6">
        <f t="shared" si="23"/>
        <v>5.5439999999999996</v>
      </c>
      <c r="H125" s="4"/>
      <c r="I125" s="6">
        <f t="shared" si="24"/>
        <v>2.1911999999999998</v>
      </c>
    </row>
    <row r="126" spans="2:10" x14ac:dyDescent="0.25">
      <c r="B126" s="4"/>
      <c r="C126" s="12" t="s">
        <v>106</v>
      </c>
      <c r="D126" s="5">
        <v>1.68</v>
      </c>
      <c r="E126" s="5">
        <v>3.3</v>
      </c>
      <c r="F126" s="6">
        <f t="shared" si="23"/>
        <v>5.5439999999999996</v>
      </c>
      <c r="H126" s="4"/>
      <c r="I126" s="6">
        <f t="shared" si="24"/>
        <v>2.1911999999999998</v>
      </c>
    </row>
    <row r="127" spans="2:10" x14ac:dyDescent="0.25">
      <c r="B127" s="4"/>
      <c r="C127" s="12" t="s">
        <v>70</v>
      </c>
      <c r="D127" s="5">
        <v>1.1599999999999999</v>
      </c>
      <c r="E127" s="5">
        <v>3.3</v>
      </c>
      <c r="F127" s="6">
        <f t="shared" si="23"/>
        <v>3.8279999999999994</v>
      </c>
      <c r="H127" s="4"/>
      <c r="I127" s="6">
        <f t="shared" si="24"/>
        <v>1.9623999999999999</v>
      </c>
    </row>
    <row r="128" spans="2:10" x14ac:dyDescent="0.25">
      <c r="B128" s="4"/>
      <c r="C128" s="12" t="s">
        <v>70</v>
      </c>
      <c r="D128" s="5">
        <v>1.105</v>
      </c>
      <c r="E128" s="5">
        <v>3.3</v>
      </c>
      <c r="F128" s="6">
        <f t="shared" si="23"/>
        <v>3.6464999999999996</v>
      </c>
      <c r="H128" s="4"/>
      <c r="I128" s="6">
        <f t="shared" si="24"/>
        <v>1.9381999999999997</v>
      </c>
    </row>
    <row r="129" spans="2:10" x14ac:dyDescent="0.25">
      <c r="B129" s="7"/>
      <c r="C129" s="13" t="s">
        <v>82</v>
      </c>
      <c r="D129" s="8"/>
      <c r="E129" s="8"/>
      <c r="F129" s="17">
        <f>F121+F122-SUM(F123:F128)</f>
        <v>59.683499999999995</v>
      </c>
      <c r="G129">
        <f>F129</f>
        <v>59.683499999999995</v>
      </c>
      <c r="H129" s="7"/>
      <c r="I129" s="9">
        <f>SUM(I123:I128)</f>
        <v>12.586200000000002</v>
      </c>
      <c r="J129">
        <f>I129</f>
        <v>12.586200000000002</v>
      </c>
    </row>
    <row r="131" spans="2:10" x14ac:dyDescent="0.25">
      <c r="B131" s="1" t="s">
        <v>112</v>
      </c>
      <c r="C131" s="2" t="s">
        <v>113</v>
      </c>
      <c r="D131" s="2">
        <v>5.32</v>
      </c>
      <c r="E131" s="2">
        <v>3.6</v>
      </c>
      <c r="F131" s="3">
        <f>D131*E131</f>
        <v>19.152000000000001</v>
      </c>
      <c r="H131" s="1" t="s">
        <v>112</v>
      </c>
      <c r="I131" s="3" t="s">
        <v>113</v>
      </c>
    </row>
    <row r="132" spans="2:10" x14ac:dyDescent="0.25">
      <c r="B132" s="4"/>
      <c r="C132" s="5" t="s">
        <v>94</v>
      </c>
      <c r="D132" s="5">
        <v>2.4</v>
      </c>
      <c r="E132" s="5">
        <v>3.3</v>
      </c>
      <c r="F132" s="6">
        <f>D132*E132</f>
        <v>7.919999999999999</v>
      </c>
      <c r="H132" s="4"/>
      <c r="I132" s="6">
        <f>(D132+E132)*2*0.22</f>
        <v>2.5079999999999996</v>
      </c>
    </row>
    <row r="133" spans="2:10" x14ac:dyDescent="0.25">
      <c r="B133" s="7"/>
      <c r="C133" s="13" t="s">
        <v>82</v>
      </c>
      <c r="D133" s="8"/>
      <c r="E133" s="8"/>
      <c r="F133" s="9">
        <f>F131-F132</f>
        <v>11.232000000000003</v>
      </c>
      <c r="G133">
        <f>F133</f>
        <v>11.232000000000003</v>
      </c>
      <c r="H133" s="7"/>
      <c r="I133" s="9">
        <f>SUM(I132)</f>
        <v>2.5079999999999996</v>
      </c>
      <c r="J133">
        <f>I133</f>
        <v>2.5079999999999996</v>
      </c>
    </row>
    <row r="135" spans="2:10" x14ac:dyDescent="0.25">
      <c r="B135" s="1" t="s">
        <v>115</v>
      </c>
      <c r="C135" s="2" t="s">
        <v>116</v>
      </c>
      <c r="D135" s="2">
        <v>20.45</v>
      </c>
      <c r="E135" s="2">
        <v>3.6</v>
      </c>
      <c r="F135" s="3">
        <f t="shared" ref="F135:F137" si="25">D135*E135</f>
        <v>73.62</v>
      </c>
      <c r="H135" s="1" t="s">
        <v>115</v>
      </c>
      <c r="I135" s="3" t="s">
        <v>116</v>
      </c>
    </row>
    <row r="136" spans="2:10" x14ac:dyDescent="0.25">
      <c r="B136" s="4"/>
      <c r="C136" s="5" t="s">
        <v>96</v>
      </c>
      <c r="D136" s="5">
        <v>3.83</v>
      </c>
      <c r="E136" s="5">
        <v>3.6</v>
      </c>
      <c r="F136" s="6">
        <f t="shared" si="25"/>
        <v>13.788</v>
      </c>
      <c r="H136" s="4"/>
      <c r="I136" s="6"/>
    </row>
    <row r="137" spans="2:10" x14ac:dyDescent="0.25">
      <c r="B137" s="4"/>
      <c r="C137" s="12" t="s">
        <v>70</v>
      </c>
      <c r="D137" s="5">
        <v>1.105</v>
      </c>
      <c r="E137" s="5">
        <v>3.3</v>
      </c>
      <c r="F137" s="6">
        <f t="shared" si="25"/>
        <v>3.6464999999999996</v>
      </c>
      <c r="H137" s="4"/>
      <c r="I137" s="6">
        <f>(D137+E137)*2*0.22</f>
        <v>1.9381999999999997</v>
      </c>
    </row>
    <row r="138" spans="2:10" x14ac:dyDescent="0.25">
      <c r="B138" s="4"/>
      <c r="C138" s="12" t="s">
        <v>70</v>
      </c>
      <c r="D138" s="5">
        <v>1.1599999999999999</v>
      </c>
      <c r="E138" s="5">
        <v>3.3</v>
      </c>
      <c r="F138" s="6">
        <f t="shared" ref="F138:F142" si="26">D138*E138</f>
        <v>3.8279999999999994</v>
      </c>
      <c r="H138" s="4"/>
      <c r="I138" s="6">
        <f t="shared" ref="I138:I142" si="27">(D138+E138)*2*0.22</f>
        <v>1.9623999999999999</v>
      </c>
    </row>
    <row r="139" spans="2:10" x14ac:dyDescent="0.25">
      <c r="B139" s="4"/>
      <c r="C139" s="12" t="s">
        <v>106</v>
      </c>
      <c r="D139" s="12">
        <v>1.68</v>
      </c>
      <c r="E139" s="5">
        <v>3.3</v>
      </c>
      <c r="F139" s="6">
        <f t="shared" si="26"/>
        <v>5.5439999999999996</v>
      </c>
      <c r="H139" s="4"/>
      <c r="I139" s="6">
        <f t="shared" si="27"/>
        <v>2.1911999999999998</v>
      </c>
    </row>
    <row r="140" spans="2:10" x14ac:dyDescent="0.25">
      <c r="B140" s="4"/>
      <c r="C140" s="12" t="s">
        <v>106</v>
      </c>
      <c r="D140" s="5">
        <v>1.68</v>
      </c>
      <c r="E140" s="5">
        <v>3.3</v>
      </c>
      <c r="F140" s="6">
        <f t="shared" si="26"/>
        <v>5.5439999999999996</v>
      </c>
      <c r="H140" s="4"/>
      <c r="I140" s="6">
        <f t="shared" si="27"/>
        <v>2.1911999999999998</v>
      </c>
    </row>
    <row r="141" spans="2:10" x14ac:dyDescent="0.25">
      <c r="B141" s="4"/>
      <c r="C141" s="12" t="s">
        <v>70</v>
      </c>
      <c r="D141" s="5">
        <v>1.55</v>
      </c>
      <c r="E141" s="5">
        <v>3.3</v>
      </c>
      <c r="F141" s="6">
        <f t="shared" si="26"/>
        <v>5.1150000000000002</v>
      </c>
      <c r="H141" s="4"/>
      <c r="I141" s="6">
        <f t="shared" si="27"/>
        <v>2.1339999999999999</v>
      </c>
    </row>
    <row r="142" spans="2:10" x14ac:dyDescent="0.25">
      <c r="B142" s="4"/>
      <c r="C142" s="12" t="s">
        <v>70</v>
      </c>
      <c r="D142" s="5">
        <v>1.55</v>
      </c>
      <c r="E142" s="5">
        <v>3.3</v>
      </c>
      <c r="F142" s="6">
        <f t="shared" si="26"/>
        <v>5.1150000000000002</v>
      </c>
      <c r="H142" s="4"/>
      <c r="I142" s="6">
        <f t="shared" si="27"/>
        <v>2.1339999999999999</v>
      </c>
    </row>
    <row r="143" spans="2:10" x14ac:dyDescent="0.25">
      <c r="B143" s="7"/>
      <c r="C143" s="13" t="s">
        <v>82</v>
      </c>
      <c r="D143" s="8"/>
      <c r="E143" s="8"/>
      <c r="F143" s="17">
        <f>F135+F136-SUM(F137:F142)</f>
        <v>58.615499999999997</v>
      </c>
      <c r="G143">
        <f>F143</f>
        <v>58.615499999999997</v>
      </c>
      <c r="H143" s="7"/>
      <c r="I143" s="9">
        <f>SUM(I137:I142)</f>
        <v>12.551</v>
      </c>
      <c r="J143">
        <f>I143</f>
        <v>12.551</v>
      </c>
    </row>
    <row r="145" spans="2:10" x14ac:dyDescent="0.25">
      <c r="B145" s="10" t="s">
        <v>117</v>
      </c>
      <c r="C145" s="16" t="s">
        <v>118</v>
      </c>
      <c r="D145" s="16">
        <v>15.5</v>
      </c>
      <c r="E145" s="16">
        <v>3.6</v>
      </c>
      <c r="F145" s="11">
        <f>D145*E145</f>
        <v>55.800000000000004</v>
      </c>
      <c r="G145">
        <f>F145</f>
        <v>55.800000000000004</v>
      </c>
    </row>
    <row r="147" spans="2:10" x14ac:dyDescent="0.25">
      <c r="B147" s="1" t="s">
        <v>119</v>
      </c>
      <c r="C147" s="2" t="s">
        <v>120</v>
      </c>
      <c r="D147" s="2">
        <v>10.3</v>
      </c>
      <c r="E147" s="2">
        <v>3.6</v>
      </c>
      <c r="F147" s="3">
        <f t="shared" ref="F147:F151" si="28">D147*E147</f>
        <v>37.080000000000005</v>
      </c>
      <c r="H147" s="1" t="s">
        <v>119</v>
      </c>
      <c r="I147" s="3" t="s">
        <v>120</v>
      </c>
    </row>
    <row r="148" spans="2:10" x14ac:dyDescent="0.25">
      <c r="B148" s="4"/>
      <c r="C148" s="5" t="s">
        <v>96</v>
      </c>
      <c r="D148" s="5">
        <v>3.83</v>
      </c>
      <c r="E148" s="5">
        <v>3.6</v>
      </c>
      <c r="F148" s="6">
        <f t="shared" si="28"/>
        <v>13.788</v>
      </c>
      <c r="H148" s="4"/>
      <c r="I148" s="6"/>
    </row>
    <row r="149" spans="2:10" x14ac:dyDescent="0.25">
      <c r="B149" s="4"/>
      <c r="C149" s="5" t="s">
        <v>121</v>
      </c>
      <c r="D149" s="5">
        <v>1.9</v>
      </c>
      <c r="E149" s="5">
        <v>2.1</v>
      </c>
      <c r="F149" s="6">
        <f t="shared" si="28"/>
        <v>3.9899999999999998</v>
      </c>
      <c r="H149" s="4"/>
      <c r="I149" s="6">
        <f>(D149+E149)*2*0.22</f>
        <v>1.76</v>
      </c>
    </row>
    <row r="150" spans="2:10" x14ac:dyDescent="0.25">
      <c r="B150" s="4"/>
      <c r="C150" s="5" t="s">
        <v>70</v>
      </c>
      <c r="D150" s="5">
        <v>1.55</v>
      </c>
      <c r="E150" s="5">
        <v>3.3</v>
      </c>
      <c r="F150" s="6">
        <f t="shared" si="28"/>
        <v>5.1150000000000002</v>
      </c>
      <c r="H150" s="4"/>
      <c r="I150" s="6">
        <f t="shared" ref="I150:I151" si="29">(D150+E150)*2*0.22</f>
        <v>2.1339999999999999</v>
      </c>
    </row>
    <row r="151" spans="2:10" x14ac:dyDescent="0.25">
      <c r="B151" s="4"/>
      <c r="C151" s="5" t="s">
        <v>106</v>
      </c>
      <c r="D151" s="5">
        <v>2.09</v>
      </c>
      <c r="E151" s="5">
        <v>3.3</v>
      </c>
      <c r="F151" s="6">
        <f t="shared" si="28"/>
        <v>6.8969999999999994</v>
      </c>
      <c r="H151" s="4"/>
      <c r="I151" s="6">
        <f t="shared" si="29"/>
        <v>2.3715999999999999</v>
      </c>
    </row>
    <row r="152" spans="2:10" x14ac:dyDescent="0.25">
      <c r="B152" s="7"/>
      <c r="C152" s="13" t="s">
        <v>82</v>
      </c>
      <c r="D152" s="8"/>
      <c r="E152" s="8"/>
      <c r="F152" s="17">
        <f>F147+F148-SUM(F149:F151)</f>
        <v>34.866000000000014</v>
      </c>
      <c r="G152">
        <f>F152</f>
        <v>34.866000000000014</v>
      </c>
      <c r="H152" s="7"/>
      <c r="I152" s="9">
        <f>SUM(I149:I151)</f>
        <v>6.2656000000000001</v>
      </c>
      <c r="J152">
        <f>I152</f>
        <v>6.2656000000000001</v>
      </c>
    </row>
    <row r="154" spans="2:10" x14ac:dyDescent="0.25">
      <c r="B154" s="1" t="s">
        <v>122</v>
      </c>
      <c r="C154" s="2" t="s">
        <v>123</v>
      </c>
      <c r="D154" s="2">
        <v>10.68</v>
      </c>
      <c r="E154" s="2">
        <v>3.6</v>
      </c>
      <c r="F154" s="3">
        <f t="shared" ref="F154:F158" si="30">D154*E154</f>
        <v>38.448</v>
      </c>
      <c r="H154" s="1" t="s">
        <v>122</v>
      </c>
      <c r="I154" s="3" t="s">
        <v>123</v>
      </c>
    </row>
    <row r="155" spans="2:10" x14ac:dyDescent="0.25">
      <c r="B155" s="4"/>
      <c r="C155" s="5" t="s">
        <v>96</v>
      </c>
      <c r="D155" s="5">
        <v>3.83</v>
      </c>
      <c r="E155" s="5">
        <v>3.6</v>
      </c>
      <c r="F155" s="6">
        <f t="shared" si="30"/>
        <v>13.788</v>
      </c>
      <c r="H155" s="4"/>
      <c r="I155" s="6"/>
    </row>
    <row r="156" spans="2:10" x14ac:dyDescent="0.25">
      <c r="B156" s="4"/>
      <c r="C156" s="12" t="s">
        <v>106</v>
      </c>
      <c r="D156" s="12">
        <v>0.92</v>
      </c>
      <c r="E156" s="12">
        <v>2.1</v>
      </c>
      <c r="F156" s="6">
        <f t="shared" si="30"/>
        <v>1.9320000000000002</v>
      </c>
      <c r="H156" s="4"/>
      <c r="I156" s="6">
        <f>(D156+E156)*2*0.22</f>
        <v>1.3288</v>
      </c>
    </row>
    <row r="157" spans="2:10" x14ac:dyDescent="0.25">
      <c r="B157" s="4"/>
      <c r="C157" s="5" t="s">
        <v>70</v>
      </c>
      <c r="D157" s="12">
        <v>1.1599999999999999</v>
      </c>
      <c r="E157" s="12">
        <v>3.3</v>
      </c>
      <c r="F157" s="6">
        <f t="shared" si="30"/>
        <v>3.8279999999999994</v>
      </c>
      <c r="H157" s="4"/>
      <c r="I157" s="6">
        <f t="shared" ref="I157:I158" si="31">(D157+E157)*2*0.22</f>
        <v>1.9623999999999999</v>
      </c>
    </row>
    <row r="158" spans="2:10" x14ac:dyDescent="0.25">
      <c r="B158" s="4"/>
      <c r="C158" s="12" t="s">
        <v>106</v>
      </c>
      <c r="D158" s="12">
        <v>2.09</v>
      </c>
      <c r="E158" s="12">
        <v>3.3</v>
      </c>
      <c r="F158" s="6">
        <f t="shared" si="30"/>
        <v>6.8969999999999994</v>
      </c>
      <c r="H158" s="4"/>
      <c r="I158" s="6">
        <f t="shared" si="31"/>
        <v>2.3715999999999999</v>
      </c>
    </row>
    <row r="159" spans="2:10" x14ac:dyDescent="0.25">
      <c r="B159" s="7"/>
      <c r="C159" s="13" t="s">
        <v>82</v>
      </c>
      <c r="D159" s="8"/>
      <c r="E159" s="8"/>
      <c r="F159" s="17">
        <f>F154+F155-SUM(F156:F158)</f>
        <v>39.579000000000008</v>
      </c>
      <c r="G159">
        <f>F159</f>
        <v>39.579000000000008</v>
      </c>
      <c r="H159" s="7"/>
      <c r="I159" s="9">
        <f>SUM(I156:I158)</f>
        <v>5.6627999999999998</v>
      </c>
      <c r="J159">
        <f>I159</f>
        <v>5.6627999999999998</v>
      </c>
    </row>
    <row r="160" spans="2:10" x14ac:dyDescent="0.25">
      <c r="G160">
        <f>SUM(G10:G159)</f>
        <v>893.15100000000007</v>
      </c>
      <c r="J160">
        <f>SUM(J10:J159)</f>
        <v>165.52359999999999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topLeftCell="B64" workbookViewId="0">
      <selection activeCell="F2" sqref="F2"/>
    </sheetView>
  </sheetViews>
  <sheetFormatPr defaultRowHeight="15" x14ac:dyDescent="0.25"/>
  <cols>
    <col min="3" max="3" width="54.7109375" bestFit="1" customWidth="1"/>
    <col min="9" max="9" width="52.5703125" bestFit="1" customWidth="1"/>
  </cols>
  <sheetData>
    <row r="1" spans="2:10" ht="15.75" x14ac:dyDescent="0.25">
      <c r="B1" s="14">
        <v>7.1</v>
      </c>
      <c r="C1" s="15" t="s">
        <v>132</v>
      </c>
      <c r="D1" t="s">
        <v>160</v>
      </c>
      <c r="E1" t="s">
        <v>51</v>
      </c>
      <c r="F1" t="s">
        <v>3</v>
      </c>
      <c r="I1" t="s">
        <v>149</v>
      </c>
    </row>
    <row r="2" spans="2:10" x14ac:dyDescent="0.25">
      <c r="B2" s="1" t="s">
        <v>127</v>
      </c>
      <c r="C2" s="2" t="s">
        <v>126</v>
      </c>
      <c r="D2" s="2">
        <v>11.39</v>
      </c>
      <c r="E2" s="2">
        <v>3</v>
      </c>
      <c r="F2" s="3">
        <f>E2*D2</f>
        <v>34.17</v>
      </c>
      <c r="H2" s="1" t="s">
        <v>127</v>
      </c>
      <c r="I2" s="3" t="s">
        <v>126</v>
      </c>
    </row>
    <row r="3" spans="2:10" x14ac:dyDescent="0.25">
      <c r="B3" s="4"/>
      <c r="C3" s="5" t="s">
        <v>125</v>
      </c>
      <c r="D3" s="5">
        <v>1.4</v>
      </c>
      <c r="E3" s="5">
        <v>2.2999999999999998</v>
      </c>
      <c r="F3" s="6">
        <f>D3*E3</f>
        <v>3.2199999999999998</v>
      </c>
      <c r="H3" s="4"/>
      <c r="I3" s="6">
        <f>(D3+E3*2)*0.22</f>
        <v>1.32</v>
      </c>
    </row>
    <row r="4" spans="2:10" x14ac:dyDescent="0.25">
      <c r="B4" s="4"/>
      <c r="C4" s="5" t="s">
        <v>125</v>
      </c>
      <c r="D4" s="5">
        <v>1.4</v>
      </c>
      <c r="E4" s="5">
        <v>2.2999999999999998</v>
      </c>
      <c r="F4" s="6">
        <f>D4*E4</f>
        <v>3.2199999999999998</v>
      </c>
      <c r="H4" s="4"/>
      <c r="I4" s="6">
        <f t="shared" ref="I4:I6" si="0">(D4+E4*2)*0.22</f>
        <v>1.32</v>
      </c>
    </row>
    <row r="5" spans="2:10" x14ac:dyDescent="0.25">
      <c r="B5" s="4"/>
      <c r="C5" s="5" t="s">
        <v>125</v>
      </c>
      <c r="D5" s="5">
        <v>1.4</v>
      </c>
      <c r="E5" s="5">
        <v>2.2999999999999998</v>
      </c>
      <c r="F5" s="6">
        <f>D5*E5</f>
        <v>3.2199999999999998</v>
      </c>
      <c r="H5" s="4"/>
      <c r="I5" s="6">
        <f t="shared" si="0"/>
        <v>1.32</v>
      </c>
    </row>
    <row r="6" spans="2:10" x14ac:dyDescent="0.25">
      <c r="B6" s="4"/>
      <c r="C6" s="5" t="s">
        <v>125</v>
      </c>
      <c r="D6" s="5">
        <v>1.0249999999999999</v>
      </c>
      <c r="E6" s="5">
        <v>2.2999999999999998</v>
      </c>
      <c r="F6" s="6">
        <f>D6*E6</f>
        <v>2.3574999999999995</v>
      </c>
      <c r="H6" s="4"/>
      <c r="I6" s="6">
        <f t="shared" si="0"/>
        <v>1.2375</v>
      </c>
    </row>
    <row r="7" spans="2:10" x14ac:dyDescent="0.25">
      <c r="B7" s="7"/>
      <c r="C7" s="8" t="s">
        <v>82</v>
      </c>
      <c r="D7" s="8"/>
      <c r="E7" s="8"/>
      <c r="F7" s="9">
        <f>F2-SUM(F3:F6)</f>
        <v>22.152500000000003</v>
      </c>
      <c r="G7">
        <f>F7</f>
        <v>22.152500000000003</v>
      </c>
      <c r="H7" s="7"/>
      <c r="I7" s="9">
        <f>SUM(I3:I6)</f>
        <v>5.1974999999999998</v>
      </c>
      <c r="J7">
        <f>I7</f>
        <v>5.1974999999999998</v>
      </c>
    </row>
    <row r="9" spans="2:10" x14ac:dyDescent="0.25">
      <c r="B9" s="1" t="s">
        <v>128</v>
      </c>
      <c r="C9" s="2" t="s">
        <v>72</v>
      </c>
      <c r="D9" s="2">
        <v>5.32</v>
      </c>
      <c r="E9" s="2">
        <v>3</v>
      </c>
      <c r="F9" s="3">
        <f>D9*E9</f>
        <v>15.96</v>
      </c>
      <c r="H9" s="1" t="s">
        <v>128</v>
      </c>
      <c r="I9" s="3" t="s">
        <v>72</v>
      </c>
    </row>
    <row r="10" spans="2:10" x14ac:dyDescent="0.25">
      <c r="B10" s="4"/>
      <c r="C10" s="5" t="s">
        <v>125</v>
      </c>
      <c r="D10" s="5">
        <v>2.4</v>
      </c>
      <c r="E10" s="5">
        <v>2.2000000000000002</v>
      </c>
      <c r="F10" s="6">
        <f>D10*E10</f>
        <v>5.28</v>
      </c>
      <c r="H10" s="4"/>
      <c r="I10" s="6">
        <f>(D10+E10*2)*0.22</f>
        <v>1.4960000000000002</v>
      </c>
    </row>
    <row r="11" spans="2:10" x14ac:dyDescent="0.25">
      <c r="B11" s="7"/>
      <c r="C11" s="8" t="s">
        <v>124</v>
      </c>
      <c r="D11" s="8"/>
      <c r="E11" s="8"/>
      <c r="F11" s="9">
        <f>F9-F10</f>
        <v>10.68</v>
      </c>
      <c r="G11">
        <f>F11</f>
        <v>10.68</v>
      </c>
      <c r="H11" s="7"/>
      <c r="I11" s="9">
        <f>SUM(I10)</f>
        <v>1.4960000000000002</v>
      </c>
      <c r="J11">
        <f>I11</f>
        <v>1.4960000000000002</v>
      </c>
    </row>
    <row r="13" spans="2:10" x14ac:dyDescent="0.25">
      <c r="B13" s="1" t="s">
        <v>130</v>
      </c>
      <c r="C13" s="2" t="s">
        <v>74</v>
      </c>
      <c r="D13" s="2">
        <v>20.625</v>
      </c>
      <c r="E13" s="2">
        <v>3</v>
      </c>
      <c r="F13" s="3">
        <f>D13*E13</f>
        <v>61.875</v>
      </c>
      <c r="H13" s="1" t="s">
        <v>130</v>
      </c>
      <c r="I13" s="3" t="s">
        <v>74</v>
      </c>
    </row>
    <row r="14" spans="2:10" x14ac:dyDescent="0.25">
      <c r="B14" s="4"/>
      <c r="C14" s="5" t="s">
        <v>125</v>
      </c>
      <c r="D14" s="5">
        <v>1.0249999999999999</v>
      </c>
      <c r="E14" s="5">
        <v>2.2999999999999998</v>
      </c>
      <c r="F14" s="6">
        <f t="shared" ref="F14:F19" si="1">D14*E14</f>
        <v>2.3574999999999995</v>
      </c>
      <c r="H14" s="4"/>
      <c r="I14" s="6">
        <f>(D14+E14*2)*0.22</f>
        <v>1.2375</v>
      </c>
    </row>
    <row r="15" spans="2:10" x14ac:dyDescent="0.25">
      <c r="B15" s="4"/>
      <c r="C15" s="5" t="s">
        <v>125</v>
      </c>
      <c r="D15" s="5">
        <v>1.365</v>
      </c>
      <c r="E15" s="5">
        <v>2.2999999999999998</v>
      </c>
      <c r="F15" s="6">
        <f t="shared" si="1"/>
        <v>3.1395</v>
      </c>
      <c r="H15" s="4"/>
      <c r="I15" s="6">
        <f t="shared" ref="I15:I19" si="2">(D15+E15*2)*0.22</f>
        <v>1.3123</v>
      </c>
    </row>
    <row r="16" spans="2:10" x14ac:dyDescent="0.25">
      <c r="B16" s="4"/>
      <c r="C16" s="12" t="s">
        <v>106</v>
      </c>
      <c r="D16" s="5">
        <v>1.68</v>
      </c>
      <c r="E16" s="5">
        <v>2.2999999999999998</v>
      </c>
      <c r="F16" s="6">
        <f t="shared" si="1"/>
        <v>3.8639999999999994</v>
      </c>
      <c r="H16" s="4"/>
      <c r="I16" s="6">
        <f t="shared" si="2"/>
        <v>1.3815999999999999</v>
      </c>
    </row>
    <row r="17" spans="2:10" x14ac:dyDescent="0.25">
      <c r="B17" s="4"/>
      <c r="C17" s="12" t="s">
        <v>129</v>
      </c>
      <c r="D17" s="5">
        <v>2.5</v>
      </c>
      <c r="E17" s="5">
        <v>2.2000000000000002</v>
      </c>
      <c r="F17" s="6">
        <f t="shared" si="1"/>
        <v>5.5</v>
      </c>
      <c r="H17" s="4"/>
      <c r="I17" s="6">
        <f t="shared" si="2"/>
        <v>1.518</v>
      </c>
    </row>
    <row r="18" spans="2:10" x14ac:dyDescent="0.25">
      <c r="B18" s="4"/>
      <c r="C18" s="12" t="s">
        <v>129</v>
      </c>
      <c r="D18" s="5">
        <v>2.5099999999999998</v>
      </c>
      <c r="E18" s="5">
        <v>2.2000000000000002</v>
      </c>
      <c r="F18" s="6">
        <f t="shared" si="1"/>
        <v>5.5220000000000002</v>
      </c>
      <c r="H18" s="4"/>
      <c r="I18" s="6">
        <f t="shared" si="2"/>
        <v>1.5202</v>
      </c>
    </row>
    <row r="19" spans="2:10" x14ac:dyDescent="0.25">
      <c r="B19" s="4"/>
      <c r="C19" s="12" t="s">
        <v>129</v>
      </c>
      <c r="D19" s="5">
        <v>2.5449999999999999</v>
      </c>
      <c r="E19" s="5">
        <v>2.2000000000000002</v>
      </c>
      <c r="F19" s="6">
        <f t="shared" si="1"/>
        <v>5.5990000000000002</v>
      </c>
      <c r="H19" s="4"/>
      <c r="I19" s="6">
        <f t="shared" si="2"/>
        <v>1.5279</v>
      </c>
    </row>
    <row r="20" spans="2:10" x14ac:dyDescent="0.25">
      <c r="B20" s="7"/>
      <c r="C20" s="8" t="s">
        <v>82</v>
      </c>
      <c r="D20" s="8"/>
      <c r="E20" s="8"/>
      <c r="F20" s="9">
        <f>F13-SUM(F14:F19)</f>
        <v>35.893000000000001</v>
      </c>
      <c r="G20">
        <f>F20</f>
        <v>35.893000000000001</v>
      </c>
      <c r="H20" s="7"/>
      <c r="I20" s="9">
        <f>SUM(I14:I19)</f>
        <v>8.4975000000000005</v>
      </c>
      <c r="J20">
        <f>I20</f>
        <v>8.4975000000000005</v>
      </c>
    </row>
    <row r="22" spans="2:10" ht="15.75" x14ac:dyDescent="0.25">
      <c r="B22" s="14">
        <v>7.2</v>
      </c>
      <c r="C22" s="15" t="s">
        <v>131</v>
      </c>
      <c r="D22" s="2"/>
      <c r="E22" s="2"/>
      <c r="F22" s="3"/>
    </row>
    <row r="23" spans="2:10" x14ac:dyDescent="0.25">
      <c r="B23" s="1" t="s">
        <v>133</v>
      </c>
      <c r="C23" s="2" t="s">
        <v>134</v>
      </c>
      <c r="D23" s="2">
        <v>23.6</v>
      </c>
      <c r="E23" s="2">
        <v>3</v>
      </c>
      <c r="F23" s="3">
        <f>D23*E23</f>
        <v>70.800000000000011</v>
      </c>
      <c r="H23" s="1" t="s">
        <v>133</v>
      </c>
      <c r="I23" s="3" t="s">
        <v>134</v>
      </c>
    </row>
    <row r="24" spans="2:10" x14ac:dyDescent="0.25">
      <c r="B24" s="4"/>
      <c r="C24" s="12" t="s">
        <v>129</v>
      </c>
      <c r="D24" s="5">
        <v>2.5449999999999999</v>
      </c>
      <c r="E24" s="5">
        <v>2.2000000000000002</v>
      </c>
      <c r="F24" s="6">
        <f t="shared" ref="F24:F28" si="3">D24*E24</f>
        <v>5.5990000000000002</v>
      </c>
      <c r="H24" s="4"/>
      <c r="I24" s="6">
        <f>(D24+E24*2)*0.22</f>
        <v>1.5279</v>
      </c>
    </row>
    <row r="25" spans="2:10" x14ac:dyDescent="0.25">
      <c r="B25" s="4"/>
      <c r="C25" s="12" t="s">
        <v>129</v>
      </c>
      <c r="D25" s="5">
        <v>2.4</v>
      </c>
      <c r="E25" s="5">
        <v>2.2000000000000002</v>
      </c>
      <c r="F25" s="6">
        <f t="shared" si="3"/>
        <v>5.28</v>
      </c>
      <c r="H25" s="4"/>
      <c r="I25" s="6">
        <f t="shared" ref="I25:I28" si="4">(D25+E25*2)*0.22</f>
        <v>1.4960000000000002</v>
      </c>
    </row>
    <row r="26" spans="2:10" x14ac:dyDescent="0.25">
      <c r="B26" s="4"/>
      <c r="C26" s="12" t="s">
        <v>129</v>
      </c>
      <c r="D26" s="5">
        <v>2.4</v>
      </c>
      <c r="E26" s="5">
        <v>2.2000000000000002</v>
      </c>
      <c r="F26" s="6">
        <f t="shared" si="3"/>
        <v>5.28</v>
      </c>
      <c r="H26" s="4"/>
      <c r="I26" s="6">
        <f t="shared" si="4"/>
        <v>1.4960000000000002</v>
      </c>
    </row>
    <row r="27" spans="2:10" x14ac:dyDescent="0.25">
      <c r="B27" s="4"/>
      <c r="C27" s="12" t="s">
        <v>129</v>
      </c>
      <c r="D27" s="5">
        <v>2.5350000000000001</v>
      </c>
      <c r="E27" s="5">
        <v>2.2000000000000002</v>
      </c>
      <c r="F27" s="6">
        <f t="shared" si="3"/>
        <v>5.5770000000000008</v>
      </c>
      <c r="H27" s="4"/>
      <c r="I27" s="6">
        <f t="shared" si="4"/>
        <v>1.5257000000000001</v>
      </c>
    </row>
    <row r="28" spans="2:10" x14ac:dyDescent="0.25">
      <c r="B28" s="4"/>
      <c r="C28" s="12" t="s">
        <v>129</v>
      </c>
      <c r="D28" s="5">
        <v>2.5449999999999999</v>
      </c>
      <c r="E28" s="5">
        <v>2.2000000000000002</v>
      </c>
      <c r="F28" s="6">
        <f t="shared" si="3"/>
        <v>5.5990000000000002</v>
      </c>
      <c r="H28" s="4"/>
      <c r="I28" s="6">
        <f t="shared" si="4"/>
        <v>1.5279</v>
      </c>
    </row>
    <row r="29" spans="2:10" x14ac:dyDescent="0.25">
      <c r="B29" s="7"/>
      <c r="C29" s="8" t="s">
        <v>82</v>
      </c>
      <c r="D29" s="8"/>
      <c r="E29" s="8"/>
      <c r="F29" s="9">
        <f>F23-SUM(F24:F28)</f>
        <v>43.465000000000003</v>
      </c>
      <c r="G29">
        <f>F29</f>
        <v>43.465000000000003</v>
      </c>
      <c r="H29" s="7"/>
      <c r="I29" s="9">
        <f>SUM(I24:I28)</f>
        <v>7.5735000000000001</v>
      </c>
      <c r="J29">
        <f>I29</f>
        <v>7.5735000000000001</v>
      </c>
    </row>
    <row r="31" spans="2:10" ht="15.75" x14ac:dyDescent="0.25">
      <c r="B31" s="14">
        <v>7.3</v>
      </c>
      <c r="C31" s="15" t="s">
        <v>135</v>
      </c>
      <c r="D31" s="2"/>
      <c r="E31" s="2"/>
      <c r="F31" s="3"/>
    </row>
    <row r="32" spans="2:10" x14ac:dyDescent="0.25">
      <c r="B32" s="4" t="s">
        <v>136</v>
      </c>
      <c r="C32" s="5" t="s">
        <v>134</v>
      </c>
      <c r="D32" s="5">
        <v>17.43</v>
      </c>
      <c r="E32" s="5">
        <v>3</v>
      </c>
      <c r="F32" s="6">
        <f>D32*E32</f>
        <v>52.29</v>
      </c>
      <c r="H32" s="1" t="s">
        <v>136</v>
      </c>
      <c r="I32" s="3" t="s">
        <v>134</v>
      </c>
    </row>
    <row r="33" spans="2:10" x14ac:dyDescent="0.25">
      <c r="B33" s="4"/>
      <c r="C33" s="12" t="s">
        <v>129</v>
      </c>
      <c r="D33" s="5">
        <v>2.41</v>
      </c>
      <c r="E33" s="5">
        <v>2.2000000000000002</v>
      </c>
      <c r="F33" s="6">
        <f t="shared" ref="F33:F36" si="5">D33*E33</f>
        <v>5.3020000000000005</v>
      </c>
      <c r="H33" s="4"/>
      <c r="I33" s="6">
        <f>(D33+E33*2)*0.22</f>
        <v>1.4982000000000002</v>
      </c>
    </row>
    <row r="34" spans="2:10" x14ac:dyDescent="0.25">
      <c r="B34" s="4"/>
      <c r="C34" s="12" t="s">
        <v>129</v>
      </c>
      <c r="D34" s="5">
        <v>2.4</v>
      </c>
      <c r="E34" s="5">
        <v>2.2000000000000002</v>
      </c>
      <c r="F34" s="6">
        <f t="shared" si="5"/>
        <v>5.28</v>
      </c>
      <c r="H34" s="4"/>
      <c r="I34" s="6">
        <f t="shared" ref="I34:I36" si="6">(D34+E34*2)*0.22</f>
        <v>1.4960000000000002</v>
      </c>
    </row>
    <row r="35" spans="2:10" x14ac:dyDescent="0.25">
      <c r="B35" s="4"/>
      <c r="C35" s="12" t="s">
        <v>129</v>
      </c>
      <c r="D35" s="5">
        <v>2.42</v>
      </c>
      <c r="E35" s="5">
        <v>2.2000000000000002</v>
      </c>
      <c r="F35" s="6">
        <f t="shared" si="5"/>
        <v>5.3239999999999998</v>
      </c>
      <c r="H35" s="4"/>
      <c r="I35" s="6">
        <f t="shared" si="6"/>
        <v>1.5004000000000002</v>
      </c>
    </row>
    <row r="36" spans="2:10" x14ac:dyDescent="0.25">
      <c r="B36" s="4"/>
      <c r="C36" s="12" t="s">
        <v>129</v>
      </c>
      <c r="D36" s="5">
        <v>2.4249999999999998</v>
      </c>
      <c r="E36" s="5">
        <v>2.2000000000000002</v>
      </c>
      <c r="F36" s="6">
        <f t="shared" si="5"/>
        <v>5.335</v>
      </c>
      <c r="H36" s="4"/>
      <c r="I36" s="6">
        <f t="shared" si="6"/>
        <v>1.5015000000000001</v>
      </c>
    </row>
    <row r="37" spans="2:10" x14ac:dyDescent="0.25">
      <c r="B37" s="7"/>
      <c r="C37" s="8" t="s">
        <v>82</v>
      </c>
      <c r="D37" s="8"/>
      <c r="E37" s="8"/>
      <c r="F37" s="9">
        <f>F32-SUM(F33:F36)</f>
        <v>31.048999999999999</v>
      </c>
      <c r="G37">
        <f>F37</f>
        <v>31.048999999999999</v>
      </c>
      <c r="H37" s="7"/>
      <c r="I37" s="9">
        <f>SUM(I33:I36)</f>
        <v>5.9961000000000002</v>
      </c>
      <c r="J37">
        <f>I37</f>
        <v>5.9961000000000002</v>
      </c>
    </row>
    <row r="38" spans="2:10" x14ac:dyDescent="0.25">
      <c r="B38" s="5"/>
      <c r="C38" s="5"/>
      <c r="D38" s="5"/>
      <c r="E38" s="5"/>
      <c r="F38" s="5"/>
    </row>
    <row r="39" spans="2:10" x14ac:dyDescent="0.25">
      <c r="B39" s="1" t="s">
        <v>137</v>
      </c>
      <c r="C39" s="18" t="s">
        <v>138</v>
      </c>
      <c r="D39" s="18">
        <v>5.29</v>
      </c>
      <c r="E39" s="18">
        <v>3</v>
      </c>
      <c r="F39" s="3">
        <f>D39*E39</f>
        <v>15.870000000000001</v>
      </c>
      <c r="H39" s="1" t="s">
        <v>137</v>
      </c>
      <c r="I39" s="19" t="s">
        <v>138</v>
      </c>
    </row>
    <row r="40" spans="2:10" x14ac:dyDescent="0.25">
      <c r="B40" s="4"/>
      <c r="C40" s="12" t="s">
        <v>129</v>
      </c>
      <c r="D40" s="12">
        <v>2.41</v>
      </c>
      <c r="E40" s="12">
        <v>2.2000000000000002</v>
      </c>
      <c r="F40" s="6">
        <f>D40*E40</f>
        <v>5.3020000000000005</v>
      </c>
      <c r="H40" s="4"/>
      <c r="I40" s="6">
        <f>(D40+E40*2)*0.22</f>
        <v>1.4982000000000002</v>
      </c>
    </row>
    <row r="41" spans="2:10" x14ac:dyDescent="0.25">
      <c r="B41" s="7"/>
      <c r="C41" s="8" t="s">
        <v>82</v>
      </c>
      <c r="D41" s="8"/>
      <c r="E41" s="8"/>
      <c r="F41" s="9">
        <f>F39-F40</f>
        <v>10.568000000000001</v>
      </c>
      <c r="G41">
        <f>F41</f>
        <v>10.568000000000001</v>
      </c>
      <c r="H41" s="7"/>
      <c r="I41" s="9">
        <f>SUM(I40)</f>
        <v>1.4982000000000002</v>
      </c>
      <c r="J41">
        <f>I41</f>
        <v>1.4982000000000002</v>
      </c>
    </row>
    <row r="43" spans="2:10" x14ac:dyDescent="0.25">
      <c r="B43" s="1" t="s">
        <v>139</v>
      </c>
      <c r="C43" s="2" t="s">
        <v>97</v>
      </c>
      <c r="D43" s="2">
        <v>20.420000000000002</v>
      </c>
      <c r="E43" s="2">
        <v>3</v>
      </c>
      <c r="F43" s="3">
        <f>D43*E43</f>
        <v>61.260000000000005</v>
      </c>
      <c r="H43" s="1" t="s">
        <v>139</v>
      </c>
      <c r="I43" s="3" t="s">
        <v>97</v>
      </c>
    </row>
    <row r="44" spans="2:10" x14ac:dyDescent="0.25">
      <c r="B44" s="4"/>
      <c r="C44" s="5" t="s">
        <v>96</v>
      </c>
      <c r="D44" s="5">
        <v>3.91</v>
      </c>
      <c r="E44" s="5">
        <v>3</v>
      </c>
      <c r="F44" s="6">
        <f t="shared" ref="F44:F49" si="7">D44*E44</f>
        <v>11.73</v>
      </c>
      <c r="H44" s="4"/>
      <c r="I44" s="6"/>
    </row>
    <row r="45" spans="2:10" x14ac:dyDescent="0.25">
      <c r="B45" s="4"/>
      <c r="C45" s="5" t="s">
        <v>140</v>
      </c>
      <c r="D45" s="5">
        <v>2.4300000000000002</v>
      </c>
      <c r="E45" s="5">
        <v>2.2000000000000002</v>
      </c>
      <c r="F45" s="6">
        <f t="shared" si="7"/>
        <v>5.346000000000001</v>
      </c>
      <c r="H45" s="4"/>
      <c r="I45" s="6">
        <f>(D45+E45*2)*0.22</f>
        <v>1.5025999999999999</v>
      </c>
    </row>
    <row r="46" spans="2:10" x14ac:dyDescent="0.25">
      <c r="B46" s="4"/>
      <c r="C46" s="5" t="s">
        <v>140</v>
      </c>
      <c r="D46" s="5">
        <v>2.42</v>
      </c>
      <c r="E46" s="5">
        <v>2.2000000000000002</v>
      </c>
      <c r="F46" s="6">
        <f t="shared" si="7"/>
        <v>5.3239999999999998</v>
      </c>
      <c r="H46" s="4"/>
      <c r="I46" s="6">
        <f t="shared" ref="I46:I49" si="8">(D46+E46*2)*0.22</f>
        <v>1.5004000000000002</v>
      </c>
    </row>
    <row r="47" spans="2:10" x14ac:dyDescent="0.25">
      <c r="B47" s="4"/>
      <c r="C47" s="5" t="s">
        <v>140</v>
      </c>
      <c r="D47" s="5">
        <v>2.395</v>
      </c>
      <c r="E47" s="5">
        <v>2.2000000000000002</v>
      </c>
      <c r="F47" s="6">
        <f t="shared" si="7"/>
        <v>5.2690000000000001</v>
      </c>
      <c r="H47" s="4"/>
      <c r="I47" s="6">
        <f t="shared" si="8"/>
        <v>1.4948999999999999</v>
      </c>
    </row>
    <row r="48" spans="2:10" x14ac:dyDescent="0.25">
      <c r="B48" s="4"/>
      <c r="C48" s="5" t="s">
        <v>140</v>
      </c>
      <c r="D48" s="5">
        <v>2.4</v>
      </c>
      <c r="E48" s="5">
        <v>2.2000000000000002</v>
      </c>
      <c r="F48" s="6">
        <f t="shared" si="7"/>
        <v>5.28</v>
      </c>
      <c r="H48" s="4"/>
      <c r="I48" s="6">
        <f t="shared" si="8"/>
        <v>1.4960000000000002</v>
      </c>
    </row>
    <row r="49" spans="2:10" x14ac:dyDescent="0.25">
      <c r="B49" s="4"/>
      <c r="C49" s="5" t="s">
        <v>140</v>
      </c>
      <c r="D49" s="5">
        <v>2.4</v>
      </c>
      <c r="E49" s="5">
        <v>2.2000000000000002</v>
      </c>
      <c r="F49" s="6">
        <f t="shared" si="7"/>
        <v>5.28</v>
      </c>
      <c r="H49" s="4"/>
      <c r="I49" s="6">
        <f t="shared" si="8"/>
        <v>1.4960000000000002</v>
      </c>
    </row>
    <row r="50" spans="2:10" x14ac:dyDescent="0.25">
      <c r="B50" s="7"/>
      <c r="C50" s="8" t="s">
        <v>82</v>
      </c>
      <c r="D50" s="8"/>
      <c r="E50" s="8"/>
      <c r="F50" s="9">
        <f>F43+F44-SUM(F45:F49)</f>
        <v>46.491000000000007</v>
      </c>
      <c r="G50">
        <f>F50</f>
        <v>46.491000000000007</v>
      </c>
      <c r="H50" s="7"/>
      <c r="I50" s="9">
        <f>SUM(I45:I49)</f>
        <v>7.4899000000000004</v>
      </c>
      <c r="J50">
        <f>I50</f>
        <v>7.4899000000000004</v>
      </c>
    </row>
    <row r="52" spans="2:10" ht="15.75" x14ac:dyDescent="0.25">
      <c r="B52" s="14">
        <v>7.4</v>
      </c>
      <c r="C52" s="15" t="s">
        <v>141</v>
      </c>
      <c r="D52" s="2"/>
      <c r="E52" s="2"/>
      <c r="F52" s="3"/>
    </row>
    <row r="53" spans="2:10" x14ac:dyDescent="0.25">
      <c r="B53" s="1" t="s">
        <v>142</v>
      </c>
      <c r="C53" s="2" t="s">
        <v>143</v>
      </c>
      <c r="D53" s="2">
        <v>19.809999999999999</v>
      </c>
      <c r="E53" s="2">
        <v>3</v>
      </c>
      <c r="F53" s="3">
        <f>D53*E53</f>
        <v>59.429999999999993</v>
      </c>
      <c r="H53" s="1" t="s">
        <v>142</v>
      </c>
      <c r="I53" s="3" t="s">
        <v>143</v>
      </c>
    </row>
    <row r="54" spans="2:10" x14ac:dyDescent="0.25">
      <c r="C54" s="5" t="s">
        <v>96</v>
      </c>
      <c r="D54" s="5">
        <v>1.99</v>
      </c>
      <c r="E54" s="5">
        <v>3</v>
      </c>
      <c r="F54" s="6">
        <f t="shared" ref="F54:F55" si="9">D54*E54</f>
        <v>5.97</v>
      </c>
      <c r="H54" s="4"/>
      <c r="I54" s="6"/>
    </row>
    <row r="55" spans="2:10" x14ac:dyDescent="0.25">
      <c r="C55" s="5" t="s">
        <v>96</v>
      </c>
      <c r="D55" s="5">
        <v>1.99</v>
      </c>
      <c r="E55" s="5">
        <v>3</v>
      </c>
      <c r="F55" s="6">
        <f t="shared" si="9"/>
        <v>5.97</v>
      </c>
      <c r="H55" s="4"/>
      <c r="I55" s="6"/>
    </row>
    <row r="56" spans="2:10" x14ac:dyDescent="0.25">
      <c r="B56" s="4"/>
      <c r="C56" s="12" t="s">
        <v>129</v>
      </c>
      <c r="D56" s="5">
        <v>2.4</v>
      </c>
      <c r="E56" s="5">
        <v>2.2000000000000002</v>
      </c>
      <c r="F56" s="6">
        <f t="shared" ref="F56:F60" si="10">D56*E56</f>
        <v>5.28</v>
      </c>
      <c r="H56" s="4"/>
      <c r="I56" s="6">
        <f>(D56+E56*2)*0.22</f>
        <v>1.4960000000000002</v>
      </c>
    </row>
    <row r="57" spans="2:10" x14ac:dyDescent="0.25">
      <c r="B57" s="4"/>
      <c r="C57" s="12" t="s">
        <v>129</v>
      </c>
      <c r="D57" s="5">
        <v>2.4</v>
      </c>
      <c r="E57" s="5">
        <v>2.2000000000000002</v>
      </c>
      <c r="F57" s="6">
        <f t="shared" si="10"/>
        <v>5.28</v>
      </c>
      <c r="H57" s="4"/>
      <c r="I57" s="6">
        <f t="shared" ref="I57:I60" si="11">(D57+E57*2)*0.22</f>
        <v>1.4960000000000002</v>
      </c>
    </row>
    <row r="58" spans="2:10" x14ac:dyDescent="0.25">
      <c r="B58" s="4"/>
      <c r="C58" s="12" t="s">
        <v>129</v>
      </c>
      <c r="D58" s="5">
        <v>2.41</v>
      </c>
      <c r="E58" s="5">
        <v>2.2000000000000002</v>
      </c>
      <c r="F58" s="6">
        <f t="shared" si="10"/>
        <v>5.3020000000000005</v>
      </c>
      <c r="H58" s="4"/>
      <c r="I58" s="6">
        <f t="shared" si="11"/>
        <v>1.4982000000000002</v>
      </c>
    </row>
    <row r="59" spans="2:10" x14ac:dyDescent="0.25">
      <c r="B59" s="4"/>
      <c r="C59" s="12" t="s">
        <v>129</v>
      </c>
      <c r="D59" s="5">
        <v>2.395</v>
      </c>
      <c r="E59" s="5">
        <v>2.2000000000000002</v>
      </c>
      <c r="F59" s="6">
        <f t="shared" si="10"/>
        <v>5.2690000000000001</v>
      </c>
      <c r="H59" s="4"/>
      <c r="I59" s="6">
        <f t="shared" si="11"/>
        <v>1.4948999999999999</v>
      </c>
    </row>
    <row r="60" spans="2:10" x14ac:dyDescent="0.25">
      <c r="B60" s="4"/>
      <c r="C60" s="12" t="s">
        <v>129</v>
      </c>
      <c r="D60" s="5">
        <v>2.4</v>
      </c>
      <c r="E60" s="5">
        <v>2.2000000000000002</v>
      </c>
      <c r="F60" s="6">
        <f t="shared" si="10"/>
        <v>5.28</v>
      </c>
      <c r="H60" s="4"/>
      <c r="I60" s="6">
        <f t="shared" si="11"/>
        <v>1.4960000000000002</v>
      </c>
    </row>
    <row r="61" spans="2:10" x14ac:dyDescent="0.25">
      <c r="B61" s="7"/>
      <c r="C61" s="8" t="s">
        <v>82</v>
      </c>
      <c r="D61" s="8"/>
      <c r="E61" s="8"/>
      <c r="F61" s="9">
        <f>F53+F54+F55-SUM(F56:F60)</f>
        <v>44.958999999999989</v>
      </c>
      <c r="G61">
        <f>F61</f>
        <v>44.958999999999989</v>
      </c>
      <c r="H61" s="7"/>
      <c r="I61" s="9">
        <f>SUM(I56:I60)</f>
        <v>7.4811000000000014</v>
      </c>
      <c r="J61">
        <f>I61</f>
        <v>7.4811000000000014</v>
      </c>
    </row>
    <row r="63" spans="2:10" ht="15.75" x14ac:dyDescent="0.25">
      <c r="B63" s="14">
        <v>7.4</v>
      </c>
      <c r="C63" s="15" t="s">
        <v>144</v>
      </c>
      <c r="D63" s="2"/>
      <c r="E63" s="2"/>
      <c r="F63" s="3"/>
    </row>
    <row r="64" spans="2:10" x14ac:dyDescent="0.25">
      <c r="B64" s="1" t="s">
        <v>145</v>
      </c>
      <c r="C64" s="2" t="s">
        <v>114</v>
      </c>
      <c r="D64" s="2">
        <v>20.8</v>
      </c>
      <c r="E64" s="2">
        <v>3</v>
      </c>
      <c r="F64" s="3">
        <f>D64*E64</f>
        <v>62.400000000000006</v>
      </c>
      <c r="H64" s="1" t="s">
        <v>145</v>
      </c>
      <c r="I64" s="3" t="s">
        <v>114</v>
      </c>
    </row>
    <row r="65" spans="2:10" x14ac:dyDescent="0.25">
      <c r="B65" s="4"/>
      <c r="C65" s="5" t="s">
        <v>96</v>
      </c>
      <c r="D65" s="5">
        <v>3.91</v>
      </c>
      <c r="E65" s="5">
        <v>3</v>
      </c>
      <c r="F65" s="6">
        <f t="shared" ref="F65" si="12">D65*E65</f>
        <v>11.73</v>
      </c>
      <c r="H65" s="4"/>
      <c r="I65" s="6"/>
    </row>
    <row r="66" spans="2:10" x14ac:dyDescent="0.25">
      <c r="B66" s="4"/>
      <c r="C66" s="12" t="s">
        <v>129</v>
      </c>
      <c r="D66" s="5">
        <v>2.39</v>
      </c>
      <c r="E66" s="5">
        <v>2.2000000000000002</v>
      </c>
      <c r="F66" s="6">
        <f t="shared" ref="F66:F71" si="13">D66*E66</f>
        <v>5.2580000000000009</v>
      </c>
      <c r="H66" s="4"/>
      <c r="I66" s="6">
        <f>(D66+E66*2)*0.22</f>
        <v>1.4938000000000002</v>
      </c>
    </row>
    <row r="67" spans="2:10" x14ac:dyDescent="0.25">
      <c r="B67" s="4"/>
      <c r="C67" s="12" t="s">
        <v>129</v>
      </c>
      <c r="D67" s="5">
        <v>2.4</v>
      </c>
      <c r="E67" s="5">
        <v>2.2000000000000002</v>
      </c>
      <c r="F67" s="6">
        <f t="shared" si="13"/>
        <v>5.28</v>
      </c>
      <c r="H67" s="4"/>
      <c r="I67" s="6">
        <f t="shared" ref="I67:I71" si="14">(D67+E67*2)*0.22</f>
        <v>1.4960000000000002</v>
      </c>
    </row>
    <row r="68" spans="2:10" x14ac:dyDescent="0.25">
      <c r="B68" s="4"/>
      <c r="C68" s="12" t="s">
        <v>129</v>
      </c>
      <c r="D68" s="5">
        <v>2.39</v>
      </c>
      <c r="E68" s="5">
        <v>2.2000000000000002</v>
      </c>
      <c r="F68" s="6">
        <f t="shared" si="13"/>
        <v>5.2580000000000009</v>
      </c>
      <c r="H68" s="4"/>
      <c r="I68" s="6">
        <f t="shared" si="14"/>
        <v>1.4938000000000002</v>
      </c>
    </row>
    <row r="69" spans="2:10" x14ac:dyDescent="0.25">
      <c r="B69" s="4"/>
      <c r="C69" s="12" t="s">
        <v>129</v>
      </c>
      <c r="D69" s="5">
        <v>1.68</v>
      </c>
      <c r="E69" s="5">
        <v>2.2000000000000002</v>
      </c>
      <c r="F69" s="6">
        <f t="shared" si="13"/>
        <v>3.6960000000000002</v>
      </c>
      <c r="H69" s="4"/>
      <c r="I69" s="6">
        <f t="shared" si="14"/>
        <v>1.3376000000000001</v>
      </c>
    </row>
    <row r="70" spans="2:10" x14ac:dyDescent="0.25">
      <c r="B70" s="4"/>
      <c r="C70" s="12" t="s">
        <v>129</v>
      </c>
      <c r="D70" s="5">
        <v>1.365</v>
      </c>
      <c r="E70" s="5">
        <v>2.2000000000000002</v>
      </c>
      <c r="F70" s="6">
        <f t="shared" si="13"/>
        <v>3.0030000000000001</v>
      </c>
      <c r="H70" s="4"/>
      <c r="I70" s="6">
        <f t="shared" si="14"/>
        <v>1.2683000000000002</v>
      </c>
    </row>
    <row r="71" spans="2:10" x14ac:dyDescent="0.25">
      <c r="B71" s="4"/>
      <c r="C71" s="12" t="s">
        <v>129</v>
      </c>
      <c r="D71" s="5">
        <v>1.0249999999999999</v>
      </c>
      <c r="E71" s="5">
        <v>2.2000000000000002</v>
      </c>
      <c r="F71" s="6">
        <f t="shared" si="13"/>
        <v>2.2549999999999999</v>
      </c>
      <c r="H71" s="4"/>
      <c r="I71" s="6">
        <f t="shared" si="14"/>
        <v>1.1935000000000002</v>
      </c>
    </row>
    <row r="72" spans="2:10" x14ac:dyDescent="0.25">
      <c r="B72" s="7"/>
      <c r="C72" s="8" t="s">
        <v>82</v>
      </c>
      <c r="D72" s="8"/>
      <c r="E72" s="8"/>
      <c r="F72" s="9">
        <f>F64+F65-SUM(F66:F71)</f>
        <v>49.38000000000001</v>
      </c>
      <c r="G72">
        <f>F72</f>
        <v>49.38000000000001</v>
      </c>
      <c r="H72" s="7"/>
      <c r="I72" s="9">
        <f>SUM(I66:I71)</f>
        <v>8.2830000000000013</v>
      </c>
      <c r="J72">
        <f>I72</f>
        <v>8.2830000000000013</v>
      </c>
    </row>
    <row r="74" spans="2:10" x14ac:dyDescent="0.25">
      <c r="B74" s="1" t="s">
        <v>146</v>
      </c>
      <c r="C74" s="18" t="s">
        <v>138</v>
      </c>
      <c r="D74" s="18">
        <v>5.29</v>
      </c>
      <c r="E74" s="18">
        <v>3</v>
      </c>
      <c r="F74" s="3">
        <f>D74*E74</f>
        <v>15.870000000000001</v>
      </c>
      <c r="H74" s="1" t="s">
        <v>146</v>
      </c>
      <c r="I74" s="19" t="s">
        <v>138</v>
      </c>
    </row>
    <row r="75" spans="2:10" x14ac:dyDescent="0.25">
      <c r="B75" s="4"/>
      <c r="C75" s="12" t="s">
        <v>129</v>
      </c>
      <c r="D75" s="12">
        <v>2.39</v>
      </c>
      <c r="E75" s="12">
        <v>2.2000000000000002</v>
      </c>
      <c r="F75" s="6">
        <f>D75*E75</f>
        <v>5.2580000000000009</v>
      </c>
      <c r="H75" s="4"/>
      <c r="I75" s="6">
        <f>(D75+E75*2)*0.22</f>
        <v>1.4938000000000002</v>
      </c>
    </row>
    <row r="76" spans="2:10" x14ac:dyDescent="0.25">
      <c r="B76" s="7"/>
      <c r="C76" s="8" t="s">
        <v>82</v>
      </c>
      <c r="D76" s="8"/>
      <c r="E76" s="8"/>
      <c r="F76" s="9">
        <f>F74-F75</f>
        <v>10.612</v>
      </c>
      <c r="G76">
        <f>F76</f>
        <v>10.612</v>
      </c>
      <c r="H76" s="7"/>
      <c r="I76" s="9">
        <f>SUM(I75)</f>
        <v>1.4938000000000002</v>
      </c>
      <c r="J76">
        <f>I76</f>
        <v>1.4938000000000002</v>
      </c>
    </row>
    <row r="78" spans="2:10" x14ac:dyDescent="0.25">
      <c r="B78" s="1" t="s">
        <v>147</v>
      </c>
      <c r="C78" s="2" t="s">
        <v>148</v>
      </c>
      <c r="D78" s="2">
        <v>20.47</v>
      </c>
      <c r="E78" s="2">
        <v>3</v>
      </c>
      <c r="F78" s="3">
        <f>D78*E78</f>
        <v>61.41</v>
      </c>
      <c r="H78" s="1" t="s">
        <v>147</v>
      </c>
      <c r="I78" s="3" t="s">
        <v>148</v>
      </c>
    </row>
    <row r="79" spans="2:10" x14ac:dyDescent="0.25">
      <c r="B79" s="4"/>
      <c r="C79" s="5" t="s">
        <v>125</v>
      </c>
      <c r="D79" s="5">
        <v>1.4</v>
      </c>
      <c r="E79" s="5">
        <v>2.2999999999999998</v>
      </c>
      <c r="F79" s="6">
        <f t="shared" ref="F79:F82" si="15">D79*E79</f>
        <v>3.2199999999999998</v>
      </c>
      <c r="H79" s="4"/>
      <c r="I79" s="6">
        <f>(D79+E79*2)*0.22</f>
        <v>1.32</v>
      </c>
    </row>
    <row r="80" spans="2:10" x14ac:dyDescent="0.25">
      <c r="B80" s="4"/>
      <c r="C80" s="5" t="s">
        <v>125</v>
      </c>
      <c r="D80" s="5">
        <v>1.4</v>
      </c>
      <c r="E80" s="5">
        <v>2.2999999999999998</v>
      </c>
      <c r="F80" s="6">
        <f t="shared" si="15"/>
        <v>3.2199999999999998</v>
      </c>
      <c r="H80" s="4"/>
      <c r="I80" s="6">
        <f t="shared" ref="I80:I82" si="16">(D80+E80*2)*0.22</f>
        <v>1.32</v>
      </c>
    </row>
    <row r="81" spans="2:10" x14ac:dyDescent="0.25">
      <c r="B81" s="4"/>
      <c r="C81" s="5" t="s">
        <v>125</v>
      </c>
      <c r="D81" s="5">
        <v>1.4</v>
      </c>
      <c r="E81" s="5">
        <v>2.2999999999999998</v>
      </c>
      <c r="F81" s="6">
        <f t="shared" si="15"/>
        <v>3.2199999999999998</v>
      </c>
      <c r="H81" s="4"/>
      <c r="I81" s="6">
        <f t="shared" si="16"/>
        <v>1.32</v>
      </c>
    </row>
    <row r="82" spans="2:10" x14ac:dyDescent="0.25">
      <c r="B82" s="4"/>
      <c r="C82" s="5" t="s">
        <v>125</v>
      </c>
      <c r="D82" s="5">
        <v>1.0249999999999999</v>
      </c>
      <c r="E82" s="5">
        <v>2.2999999999999998</v>
      </c>
      <c r="F82" s="6">
        <f t="shared" si="15"/>
        <v>2.3574999999999995</v>
      </c>
      <c r="H82" s="4"/>
      <c r="I82" s="6">
        <f t="shared" si="16"/>
        <v>1.2375</v>
      </c>
    </row>
    <row r="83" spans="2:10" x14ac:dyDescent="0.25">
      <c r="B83" s="7"/>
      <c r="C83" s="8"/>
      <c r="D83" s="8"/>
      <c r="E83" s="8"/>
      <c r="F83" s="9">
        <f>F78-SUM(F79:F82)</f>
        <v>49.392499999999998</v>
      </c>
      <c r="G83">
        <f>F83</f>
        <v>49.392499999999998</v>
      </c>
      <c r="H83" s="7"/>
      <c r="I83" s="9">
        <f>SUM(I79:I82)</f>
        <v>5.1974999999999998</v>
      </c>
      <c r="J83">
        <f>I83</f>
        <v>5.1974999999999998</v>
      </c>
    </row>
    <row r="84" spans="2:10" x14ac:dyDescent="0.25">
      <c r="G84">
        <f>SUM(G7:G83)</f>
        <v>354.64200000000005</v>
      </c>
      <c r="J84">
        <f>SUM(J7:J83)</f>
        <v>60.204100000000011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Сумарно</vt:lpstr>
      <vt:lpstr>під1(2-9)</vt:lpstr>
      <vt:lpstr>під2(2-9)</vt:lpstr>
      <vt:lpstr>під3(2-9)</vt:lpstr>
      <vt:lpstr>під4(2-9)</vt:lpstr>
      <vt:lpstr>під5(2-9)</vt:lpstr>
      <vt:lpstr>комерція</vt:lpstr>
      <vt:lpstr>гаражі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2023-09-15T22:56:17Z</dcterms:created>
  <dcterms:modified xsi:type="dcterms:W3CDTF">2023-09-22T22:22:28Z</dcterms:modified>
</cp:coreProperties>
</file>