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725" tabRatio="802" activeTab="8"/>
  </bookViews>
  <sheets>
    <sheet name="сумарно" sheetId="3" r:id="rId1"/>
    <sheet name="п1(2-9)" sheetId="1" r:id="rId2"/>
    <sheet name="п2(2-9)" sheetId="2" r:id="rId3"/>
    <sheet name="п3(2-9)" sheetId="4" r:id="rId4"/>
    <sheet name="п4(2-9)" sheetId="5" r:id="rId5"/>
    <sheet name="п5(2-9)" sheetId="6" r:id="rId6"/>
    <sheet name="кп1" sheetId="7" r:id="rId7"/>
    <sheet name="кп2" sheetId="8" r:id="rId8"/>
    <sheet name="кп3" sheetId="9" r:id="rId9"/>
    <sheet name="кп4" sheetId="10" r:id="rId10"/>
    <sheet name="кп5" sheetId="11" r:id="rId11"/>
    <sheet name="гп1" sheetId="12" r:id="rId12"/>
    <sheet name="гп2" sheetId="13" r:id="rId13"/>
    <sheet name="гп3" sheetId="14" r:id="rId14"/>
    <sheet name="гп4" sheetId="15" r:id="rId15"/>
    <sheet name="гп5" sheetId="16" r:id="rId16"/>
  </sheets>
  <calcPr calcId="144525"/>
</workbook>
</file>

<file path=xl/calcChain.xml><?xml version="1.0" encoding="utf-8"?>
<calcChain xmlns="http://schemas.openxmlformats.org/spreadsheetml/2006/main">
  <c r="G213" i="4" l="1"/>
  <c r="G8" i="3" l="1"/>
  <c r="G9" i="3"/>
  <c r="F8" i="3"/>
  <c r="F9" i="3"/>
  <c r="E8" i="3"/>
  <c r="E9" i="3"/>
  <c r="C9" i="3" l="1"/>
  <c r="F67" i="16"/>
  <c r="E66" i="16"/>
  <c r="E65" i="16"/>
  <c r="E64" i="16"/>
  <c r="E63" i="16"/>
  <c r="E62" i="16"/>
  <c r="F60" i="16"/>
  <c r="E60" i="16"/>
  <c r="E56" i="16"/>
  <c r="E57" i="16"/>
  <c r="E58" i="16"/>
  <c r="E59" i="16"/>
  <c r="E55" i="16"/>
  <c r="E54" i="16"/>
  <c r="E52" i="16"/>
  <c r="E51" i="16"/>
  <c r="E50" i="16"/>
  <c r="E49" i="16"/>
  <c r="E48" i="16"/>
  <c r="E47" i="16"/>
  <c r="E46" i="16"/>
  <c r="F44" i="16"/>
  <c r="E44" i="16"/>
  <c r="E43" i="16"/>
  <c r="E42" i="16"/>
  <c r="E41" i="16"/>
  <c r="E40" i="16"/>
  <c r="E39" i="16"/>
  <c r="F37" i="16"/>
  <c r="E37" i="16"/>
  <c r="E36" i="16"/>
  <c r="E35" i="16"/>
  <c r="E34" i="16"/>
  <c r="E33" i="16"/>
  <c r="E32" i="16"/>
  <c r="F30" i="16"/>
  <c r="E30" i="16"/>
  <c r="E29" i="16"/>
  <c r="E28" i="16"/>
  <c r="E27" i="16"/>
  <c r="E24" i="16"/>
  <c r="E23" i="16"/>
  <c r="E22" i="16"/>
  <c r="E21" i="16"/>
  <c r="E20" i="16"/>
  <c r="E19" i="16"/>
  <c r="E16" i="16"/>
  <c r="E15" i="16"/>
  <c r="E14" i="16"/>
  <c r="E13" i="16"/>
  <c r="E12" i="16"/>
  <c r="E11" i="16"/>
  <c r="E8" i="16"/>
  <c r="E7" i="16"/>
  <c r="E6" i="16"/>
  <c r="E5" i="16"/>
  <c r="E4" i="16"/>
  <c r="E3" i="16"/>
  <c r="F37" i="15"/>
  <c r="E35" i="15"/>
  <c r="E34" i="15"/>
  <c r="E33" i="15"/>
  <c r="E32" i="15"/>
  <c r="E31" i="15"/>
  <c r="E30" i="15"/>
  <c r="E27" i="15"/>
  <c r="E26" i="15"/>
  <c r="E25" i="15"/>
  <c r="E24" i="15"/>
  <c r="E23" i="15"/>
  <c r="E21" i="15"/>
  <c r="E20" i="15"/>
  <c r="E19" i="15"/>
  <c r="E16" i="15"/>
  <c r="E15" i="15"/>
  <c r="E14" i="15"/>
  <c r="E13" i="15"/>
  <c r="E12" i="15"/>
  <c r="E11" i="15"/>
  <c r="E8" i="15"/>
  <c r="E7" i="15"/>
  <c r="E6" i="15"/>
  <c r="E5" i="15"/>
  <c r="E4" i="15"/>
  <c r="E3" i="15"/>
  <c r="F71" i="14"/>
  <c r="E69" i="14"/>
  <c r="E68" i="14"/>
  <c r="E67" i="14"/>
  <c r="E66" i="14"/>
  <c r="E65" i="14"/>
  <c r="E64" i="14"/>
  <c r="E62" i="14"/>
  <c r="E60" i="14"/>
  <c r="E59" i="14"/>
  <c r="E61" i="14"/>
  <c r="E58" i="14"/>
  <c r="E57" i="14"/>
  <c r="E54" i="14"/>
  <c r="E53" i="14"/>
  <c r="E52" i="14"/>
  <c r="E51" i="14"/>
  <c r="E48" i="14"/>
  <c r="E47" i="14"/>
  <c r="E46" i="14"/>
  <c r="E45" i="14"/>
  <c r="F43" i="14"/>
  <c r="E43" i="14"/>
  <c r="E42" i="14"/>
  <c r="E41" i="14"/>
  <c r="E40" i="14"/>
  <c r="D40" i="14"/>
  <c r="C40" i="14"/>
  <c r="E39" i="14"/>
  <c r="E36" i="14"/>
  <c r="E35" i="14"/>
  <c r="E34" i="14"/>
  <c r="E33" i="14"/>
  <c r="E37" i="14" s="1"/>
  <c r="F37" i="14" s="1"/>
  <c r="E31" i="14"/>
  <c r="E28" i="14"/>
  <c r="E29" i="14"/>
  <c r="E30" i="14"/>
  <c r="E27" i="14"/>
  <c r="E24" i="14"/>
  <c r="E23" i="14"/>
  <c r="E22" i="14"/>
  <c r="E21" i="14"/>
  <c r="E20" i="14"/>
  <c r="E19" i="14"/>
  <c r="E19" i="13"/>
  <c r="E28" i="13" s="1"/>
  <c r="F28" i="13" s="1"/>
  <c r="F56" i="13" s="1"/>
  <c r="E20" i="13"/>
  <c r="E21" i="13"/>
  <c r="E22" i="13"/>
  <c r="E23" i="13"/>
  <c r="E24" i="13"/>
  <c r="E25" i="13"/>
  <c r="E26" i="13"/>
  <c r="E27" i="13"/>
  <c r="E16" i="14"/>
  <c r="E15" i="14"/>
  <c r="E14" i="14"/>
  <c r="E13" i="14"/>
  <c r="E12" i="14"/>
  <c r="E11" i="14"/>
  <c r="E8" i="14"/>
  <c r="E7" i="14"/>
  <c r="E6" i="14"/>
  <c r="E5" i="14"/>
  <c r="E4" i="14"/>
  <c r="E3" i="14"/>
  <c r="E54" i="13"/>
  <c r="E55" i="13" s="1"/>
  <c r="F55" i="13" s="1"/>
  <c r="E53" i="13"/>
  <c r="E52" i="13"/>
  <c r="E51" i="13"/>
  <c r="E50" i="13"/>
  <c r="E49" i="13"/>
  <c r="E46" i="13"/>
  <c r="E45" i="13"/>
  <c r="E44" i="13"/>
  <c r="E43" i="13"/>
  <c r="E42" i="13"/>
  <c r="E41" i="13"/>
  <c r="E38" i="13"/>
  <c r="E37" i="13"/>
  <c r="E36" i="13"/>
  <c r="E35" i="13"/>
  <c r="E34" i="13"/>
  <c r="E33" i="13"/>
  <c r="E32" i="13"/>
  <c r="E31" i="13"/>
  <c r="E30" i="13"/>
  <c r="F52" i="16" l="1"/>
  <c r="E25" i="16"/>
  <c r="F25" i="16" s="1"/>
  <c r="E17" i="16"/>
  <c r="F17" i="16" s="1"/>
  <c r="E9" i="16"/>
  <c r="F9" i="16" s="1"/>
  <c r="E36" i="15"/>
  <c r="F36" i="15" s="1"/>
  <c r="E28" i="15"/>
  <c r="F28" i="15" s="1"/>
  <c r="E17" i="15"/>
  <c r="F17" i="15" s="1"/>
  <c r="E9" i="15"/>
  <c r="F9" i="15" s="1"/>
  <c r="E70" i="14"/>
  <c r="F70" i="14" s="1"/>
  <c r="F62" i="14"/>
  <c r="E55" i="14"/>
  <c r="F55" i="14" s="1"/>
  <c r="E49" i="14"/>
  <c r="F49" i="14" s="1"/>
  <c r="E25" i="14"/>
  <c r="F25" i="14" s="1"/>
  <c r="E17" i="14"/>
  <c r="F17" i="14" s="1"/>
  <c r="E9" i="14"/>
  <c r="F9" i="14" s="1"/>
  <c r="E47" i="13"/>
  <c r="F47" i="13" s="1"/>
  <c r="E39" i="13"/>
  <c r="F39" i="13" s="1"/>
  <c r="E11" i="13"/>
  <c r="E3" i="13"/>
  <c r="E16" i="13"/>
  <c r="E15" i="13"/>
  <c r="E14" i="13"/>
  <c r="E13" i="13"/>
  <c r="E12" i="13"/>
  <c r="E8" i="13"/>
  <c r="E9" i="13" s="1"/>
  <c r="F9" i="13" s="1"/>
  <c r="E7" i="13"/>
  <c r="E6" i="13"/>
  <c r="E5" i="13"/>
  <c r="E4" i="13"/>
  <c r="E80" i="12"/>
  <c r="E79" i="12"/>
  <c r="E78" i="12"/>
  <c r="E77" i="12"/>
  <c r="E76" i="12"/>
  <c r="E75" i="12"/>
  <c r="E72" i="12"/>
  <c r="E71" i="12"/>
  <c r="E70" i="12"/>
  <c r="E69" i="12"/>
  <c r="E68" i="12"/>
  <c r="E67" i="12"/>
  <c r="E73" i="12" s="1"/>
  <c r="F73" i="12" s="1"/>
  <c r="E60" i="12"/>
  <c r="E65" i="12"/>
  <c r="E64" i="12"/>
  <c r="E63" i="12"/>
  <c r="E62" i="12"/>
  <c r="E52" i="12"/>
  <c r="E53" i="12"/>
  <c r="E59" i="12"/>
  <c r="E58" i="12"/>
  <c r="E57" i="12"/>
  <c r="E56" i="12"/>
  <c r="E55" i="12"/>
  <c r="E54" i="12"/>
  <c r="E49" i="12"/>
  <c r="E48" i="12"/>
  <c r="E47" i="12"/>
  <c r="E46" i="12"/>
  <c r="E43" i="12"/>
  <c r="E42" i="12"/>
  <c r="E44" i="12" s="1"/>
  <c r="F44" i="12" s="1"/>
  <c r="F40" i="12"/>
  <c r="E40" i="12"/>
  <c r="E39" i="12"/>
  <c r="E38" i="12"/>
  <c r="E37" i="12"/>
  <c r="E36" i="12"/>
  <c r="E34" i="12"/>
  <c r="E32" i="12"/>
  <c r="E33" i="12"/>
  <c r="E31" i="12"/>
  <c r="E30" i="12"/>
  <c r="E29" i="12"/>
  <c r="E27" i="12"/>
  <c r="E26" i="12"/>
  <c r="E25" i="12"/>
  <c r="F27" i="12" s="1"/>
  <c r="E23" i="12"/>
  <c r="E22" i="12"/>
  <c r="C22" i="12"/>
  <c r="E21" i="12"/>
  <c r="E20" i="12"/>
  <c r="F23" i="12" s="1"/>
  <c r="E12" i="12"/>
  <c r="E18" i="12"/>
  <c r="E15" i="12"/>
  <c r="E16" i="12"/>
  <c r="E17" i="12"/>
  <c r="E14" i="12"/>
  <c r="E13" i="12"/>
  <c r="E10" i="12"/>
  <c r="E9" i="12"/>
  <c r="E8" i="12"/>
  <c r="F10" i="12" s="1"/>
  <c r="E5" i="12"/>
  <c r="E4" i="12"/>
  <c r="E6" i="12" s="1"/>
  <c r="F6" i="12" s="1"/>
  <c r="E3" i="12"/>
  <c r="F60" i="8"/>
  <c r="F182" i="11"/>
  <c r="E68" i="11"/>
  <c r="E64" i="11"/>
  <c r="E59" i="11"/>
  <c r="E163" i="9"/>
  <c r="E145" i="9"/>
  <c r="E141" i="9"/>
  <c r="E137" i="9"/>
  <c r="E133" i="9"/>
  <c r="E171" i="11"/>
  <c r="E160" i="11"/>
  <c r="E162" i="11" s="1"/>
  <c r="F162" i="11" s="1"/>
  <c r="E156" i="11"/>
  <c r="E158" i="11" s="1"/>
  <c r="F158" i="11" s="1"/>
  <c r="E152" i="11"/>
  <c r="E154" i="11" s="1"/>
  <c r="F154" i="11" s="1"/>
  <c r="E148" i="11"/>
  <c r="E150" i="11" s="1"/>
  <c r="F150" i="11" s="1"/>
  <c r="E180" i="11"/>
  <c r="E179" i="11"/>
  <c r="E178" i="11"/>
  <c r="E181" i="11" s="1"/>
  <c r="F181" i="11" s="1"/>
  <c r="E175" i="11"/>
  <c r="E174" i="11"/>
  <c r="E173" i="11"/>
  <c r="E172" i="11"/>
  <c r="E168" i="11"/>
  <c r="E167" i="11"/>
  <c r="E166" i="11"/>
  <c r="E165" i="11"/>
  <c r="E164" i="11"/>
  <c r="E161" i="11"/>
  <c r="E157" i="11"/>
  <c r="E153" i="11"/>
  <c r="E149" i="11"/>
  <c r="F146" i="11"/>
  <c r="E146" i="11"/>
  <c r="E145" i="11"/>
  <c r="E144" i="11"/>
  <c r="F142" i="11"/>
  <c r="E142" i="11"/>
  <c r="E141" i="11"/>
  <c r="E140" i="11"/>
  <c r="E139" i="11"/>
  <c r="E138" i="11"/>
  <c r="E137" i="11"/>
  <c r="E136" i="11"/>
  <c r="E133" i="11"/>
  <c r="E132" i="11"/>
  <c r="E131" i="11"/>
  <c r="E130" i="11"/>
  <c r="E134" i="11" s="1"/>
  <c r="E128" i="11"/>
  <c r="E127" i="11"/>
  <c r="E126" i="11"/>
  <c r="E125" i="11"/>
  <c r="E123" i="11"/>
  <c r="E122" i="11"/>
  <c r="E121" i="11"/>
  <c r="E120" i="11"/>
  <c r="E117" i="11"/>
  <c r="E118" i="11" s="1"/>
  <c r="E116" i="11"/>
  <c r="E113" i="11"/>
  <c r="E112" i="11"/>
  <c r="E111" i="11"/>
  <c r="E114" i="11" s="1"/>
  <c r="F114" i="11" s="1"/>
  <c r="F109" i="11"/>
  <c r="E109" i="11"/>
  <c r="E108" i="11"/>
  <c r="E107" i="11"/>
  <c r="E106" i="11"/>
  <c r="E105" i="11"/>
  <c r="E104" i="11"/>
  <c r="F102" i="11"/>
  <c r="E102" i="11"/>
  <c r="E101" i="11"/>
  <c r="E100" i="11"/>
  <c r="E99" i="11"/>
  <c r="F97" i="11"/>
  <c r="E97" i="11"/>
  <c r="E95" i="11"/>
  <c r="E96" i="11"/>
  <c r="E94" i="11"/>
  <c r="E93" i="11"/>
  <c r="E90" i="11"/>
  <c r="E89" i="11"/>
  <c r="E88" i="11"/>
  <c r="E87" i="11"/>
  <c r="E86" i="11"/>
  <c r="E85" i="11"/>
  <c r="E91" i="11" s="1"/>
  <c r="E84" i="11"/>
  <c r="E83" i="11"/>
  <c r="F81" i="11"/>
  <c r="E81" i="11"/>
  <c r="E80" i="11"/>
  <c r="C80" i="11"/>
  <c r="E73" i="11"/>
  <c r="C73" i="11"/>
  <c r="E74" i="11" s="1"/>
  <c r="F74" i="11" s="1"/>
  <c r="E79" i="11"/>
  <c r="E78" i="11"/>
  <c r="E77" i="11"/>
  <c r="E76" i="11"/>
  <c r="E72" i="11"/>
  <c r="E71" i="11"/>
  <c r="E70" i="11"/>
  <c r="E67" i="11"/>
  <c r="E66" i="11"/>
  <c r="E17" i="13" l="1"/>
  <c r="F17" i="13" s="1"/>
  <c r="E81" i="12"/>
  <c r="F81" i="12" s="1"/>
  <c r="F82" i="12" s="1"/>
  <c r="F65" i="12"/>
  <c r="F60" i="12"/>
  <c r="E50" i="12"/>
  <c r="F50" i="12" s="1"/>
  <c r="F18" i="12"/>
  <c r="E169" i="11"/>
  <c r="F169" i="11" s="1"/>
  <c r="E176" i="11"/>
  <c r="F176" i="11" s="1"/>
  <c r="F134" i="11"/>
  <c r="F128" i="11"/>
  <c r="F123" i="11"/>
  <c r="F118" i="11"/>
  <c r="F91" i="11"/>
  <c r="E63" i="11"/>
  <c r="E62" i="11"/>
  <c r="E61" i="11"/>
  <c r="E58" i="11"/>
  <c r="E57" i="11"/>
  <c r="E56" i="11"/>
  <c r="E55" i="11"/>
  <c r="E52" i="11"/>
  <c r="E51" i="11"/>
  <c r="E50" i="11"/>
  <c r="E46" i="11"/>
  <c r="E48" i="11" s="1"/>
  <c r="F48" i="11" s="1"/>
  <c r="E47" i="11"/>
  <c r="E45" i="11"/>
  <c r="E44" i="11"/>
  <c r="E43" i="11"/>
  <c r="F41" i="11"/>
  <c r="E41" i="11"/>
  <c r="E40" i="11"/>
  <c r="E39" i="11"/>
  <c r="E38" i="11"/>
  <c r="E37" i="11"/>
  <c r="E36" i="11"/>
  <c r="E34" i="11"/>
  <c r="E33" i="11"/>
  <c r="E32" i="11"/>
  <c r="E27" i="11"/>
  <c r="E26" i="11"/>
  <c r="E31" i="11"/>
  <c r="E30" i="11"/>
  <c r="E23" i="11"/>
  <c r="E22" i="11"/>
  <c r="E19" i="11"/>
  <c r="E18" i="11"/>
  <c r="E20" i="11" s="1"/>
  <c r="F20" i="11" s="1"/>
  <c r="E15" i="11"/>
  <c r="E14" i="11"/>
  <c r="E13" i="11"/>
  <c r="E12" i="11"/>
  <c r="E9" i="11"/>
  <c r="E8" i="11"/>
  <c r="E7" i="11"/>
  <c r="E10" i="11" s="1"/>
  <c r="F10" i="11" s="1"/>
  <c r="E4" i="11"/>
  <c r="E3" i="11"/>
  <c r="E5" i="11" s="1"/>
  <c r="F5" i="11" s="1"/>
  <c r="F100" i="10"/>
  <c r="E94" i="10"/>
  <c r="E85" i="10"/>
  <c r="E75" i="10"/>
  <c r="E71" i="10"/>
  <c r="E165" i="9"/>
  <c r="E164" i="9"/>
  <c r="E166" i="9"/>
  <c r="F166" i="9" s="1"/>
  <c r="E98" i="10"/>
  <c r="E97" i="10"/>
  <c r="E96" i="10"/>
  <c r="E99" i="10" s="1"/>
  <c r="E91" i="10"/>
  <c r="E93" i="10"/>
  <c r="E92" i="10"/>
  <c r="E88" i="10"/>
  <c r="E87" i="10"/>
  <c r="E84" i="10"/>
  <c r="E83" i="10"/>
  <c r="E80" i="10"/>
  <c r="E79" i="10"/>
  <c r="E78" i="10"/>
  <c r="E77" i="10"/>
  <c r="E74" i="10"/>
  <c r="E73" i="10"/>
  <c r="E70" i="10"/>
  <c r="E69" i="10"/>
  <c r="E68" i="10"/>
  <c r="E65" i="10"/>
  <c r="E64" i="10"/>
  <c r="E63" i="10"/>
  <c r="E62" i="10"/>
  <c r="E66" i="10" s="1"/>
  <c r="F66" i="10" s="1"/>
  <c r="E59" i="10"/>
  <c r="E58" i="10"/>
  <c r="E57" i="10"/>
  <c r="E56" i="10"/>
  <c r="E60" i="10" s="1"/>
  <c r="E53" i="10"/>
  <c r="E52" i="10"/>
  <c r="E51" i="10"/>
  <c r="E50" i="10"/>
  <c r="E49" i="10"/>
  <c r="E54" i="10" s="1"/>
  <c r="E46" i="10"/>
  <c r="E43" i="10"/>
  <c r="E44" i="10"/>
  <c r="E45" i="10"/>
  <c r="E42" i="10"/>
  <c r="E32" i="10"/>
  <c r="E33" i="10"/>
  <c r="E34" i="10"/>
  <c r="E31" i="10"/>
  <c r="E26" i="10"/>
  <c r="E27" i="10"/>
  <c r="E25" i="10"/>
  <c r="E41" i="10"/>
  <c r="E38" i="10"/>
  <c r="E39" i="10" s="1"/>
  <c r="F39" i="10" s="1"/>
  <c r="E37" i="10"/>
  <c r="E30" i="10"/>
  <c r="E24" i="10"/>
  <c r="E21" i="10"/>
  <c r="E20" i="10"/>
  <c r="E17" i="10"/>
  <c r="E16" i="10"/>
  <c r="E15" i="10"/>
  <c r="E14" i="10"/>
  <c r="E11" i="10"/>
  <c r="E10" i="10"/>
  <c r="E9" i="10"/>
  <c r="E8" i="10"/>
  <c r="E5" i="10"/>
  <c r="E4" i="10"/>
  <c r="E3" i="10"/>
  <c r="E160" i="9"/>
  <c r="E159" i="9"/>
  <c r="E158" i="9"/>
  <c r="E157" i="9"/>
  <c r="E156" i="9"/>
  <c r="E161" i="9" s="1"/>
  <c r="F161" i="9" s="1"/>
  <c r="E153" i="9"/>
  <c r="E152" i="9"/>
  <c r="E151" i="9"/>
  <c r="E150" i="9"/>
  <c r="E149" i="9"/>
  <c r="E154" i="9" s="1"/>
  <c r="F154" i="9" s="1"/>
  <c r="E147" i="9"/>
  <c r="F147" i="9" s="1"/>
  <c r="E146" i="9"/>
  <c r="E143" i="9"/>
  <c r="F143" i="9" s="1"/>
  <c r="E142" i="9"/>
  <c r="E139" i="9"/>
  <c r="F139" i="9" s="1"/>
  <c r="E138" i="9"/>
  <c r="E135" i="9"/>
  <c r="F135" i="9" s="1"/>
  <c r="E134" i="9"/>
  <c r="E131" i="9"/>
  <c r="F131" i="9" s="1"/>
  <c r="E130" i="9"/>
  <c r="E129" i="9"/>
  <c r="E127" i="9"/>
  <c r="F127" i="9" s="1"/>
  <c r="E126" i="9"/>
  <c r="E125" i="9"/>
  <c r="E124" i="9"/>
  <c r="E123" i="9"/>
  <c r="E122" i="9"/>
  <c r="E121" i="9"/>
  <c r="E118" i="9"/>
  <c r="E117" i="9"/>
  <c r="E116" i="9"/>
  <c r="E115" i="9"/>
  <c r="E119" i="9" s="1"/>
  <c r="F119" i="9" s="1"/>
  <c r="E112" i="9"/>
  <c r="E111" i="9"/>
  <c r="E110" i="9"/>
  <c r="E113" i="9" s="1"/>
  <c r="F113" i="9" s="1"/>
  <c r="E107" i="9"/>
  <c r="E108" i="9" s="1"/>
  <c r="F108" i="9" s="1"/>
  <c r="E106" i="9"/>
  <c r="E105" i="9"/>
  <c r="E103" i="9"/>
  <c r="F103" i="9" s="1"/>
  <c r="E102" i="9"/>
  <c r="E101" i="9"/>
  <c r="E100" i="9"/>
  <c r="E97" i="9"/>
  <c r="E96" i="9"/>
  <c r="E95" i="9"/>
  <c r="E94" i="9"/>
  <c r="E98" i="9" s="1"/>
  <c r="F98" i="9" s="1"/>
  <c r="E91" i="9"/>
  <c r="E92" i="9" s="1"/>
  <c r="F92" i="9" s="1"/>
  <c r="E90" i="9"/>
  <c r="E89" i="9"/>
  <c r="E87" i="9"/>
  <c r="F87" i="9" s="1"/>
  <c r="E86" i="9"/>
  <c r="E85" i="9"/>
  <c r="E84" i="9"/>
  <c r="E81" i="9"/>
  <c r="E80" i="9"/>
  <c r="E79" i="9"/>
  <c r="E78" i="9"/>
  <c r="E77" i="9"/>
  <c r="E82" i="9" s="1"/>
  <c r="F82" i="9" s="1"/>
  <c r="E74" i="9"/>
  <c r="C74" i="9"/>
  <c r="E73" i="9"/>
  <c r="E72" i="9"/>
  <c r="E71" i="9"/>
  <c r="E70" i="9"/>
  <c r="E69" i="9"/>
  <c r="E68" i="9"/>
  <c r="E67" i="9"/>
  <c r="E66" i="9"/>
  <c r="E64" i="9"/>
  <c r="F64" i="9" s="1"/>
  <c r="E63" i="9"/>
  <c r="E62" i="9"/>
  <c r="E61" i="9"/>
  <c r="E58" i="9"/>
  <c r="E57" i="9"/>
  <c r="E56" i="9"/>
  <c r="E54" i="9"/>
  <c r="E59" i="9" s="1"/>
  <c r="F59" i="9" s="1"/>
  <c r="E51" i="9"/>
  <c r="E52" i="9" s="1"/>
  <c r="F52" i="9" s="1"/>
  <c r="E50" i="9"/>
  <c r="E49" i="9"/>
  <c r="E46" i="9"/>
  <c r="E45" i="9"/>
  <c r="E44" i="9"/>
  <c r="E43" i="9"/>
  <c r="E47" i="9" s="1"/>
  <c r="F47" i="9" s="1"/>
  <c r="E40" i="9"/>
  <c r="E39" i="9"/>
  <c r="E38" i="9"/>
  <c r="E41" i="9" s="1"/>
  <c r="F41" i="9" s="1"/>
  <c r="E35" i="9"/>
  <c r="E34" i="9"/>
  <c r="E33" i="9"/>
  <c r="E32" i="9"/>
  <c r="E36" i="9" s="1"/>
  <c r="F36" i="9" s="1"/>
  <c r="E29" i="9"/>
  <c r="E28" i="9"/>
  <c r="E27" i="9"/>
  <c r="E26" i="9"/>
  <c r="E25" i="9"/>
  <c r="E24" i="9"/>
  <c r="E23" i="9"/>
  <c r="E22" i="9"/>
  <c r="E21" i="9"/>
  <c r="E20" i="9"/>
  <c r="E30" i="9" s="1"/>
  <c r="F30" i="9" s="1"/>
  <c r="E17" i="9"/>
  <c r="E16" i="9"/>
  <c r="E18" i="9" s="1"/>
  <c r="F18" i="9" s="1"/>
  <c r="E13" i="9"/>
  <c r="E12" i="9"/>
  <c r="E14" i="9" s="1"/>
  <c r="F14" i="9" s="1"/>
  <c r="E9" i="9"/>
  <c r="E8" i="9"/>
  <c r="E7" i="9"/>
  <c r="E10" i="9" s="1"/>
  <c r="F10" i="9" s="1"/>
  <c r="E4" i="9"/>
  <c r="E3" i="9"/>
  <c r="E5" i="9" s="1"/>
  <c r="F5" i="9" s="1"/>
  <c r="F59" i="8"/>
  <c r="E59" i="8"/>
  <c r="E58" i="8"/>
  <c r="E57" i="8"/>
  <c r="E54" i="8"/>
  <c r="E53" i="8"/>
  <c r="E52" i="8"/>
  <c r="E55" i="8" s="1"/>
  <c r="F55" i="8" s="1"/>
  <c r="E49" i="8"/>
  <c r="E48" i="8"/>
  <c r="E47" i="8"/>
  <c r="E50" i="8" s="1"/>
  <c r="F50" i="8" s="1"/>
  <c r="E44" i="8"/>
  <c r="E43" i="8"/>
  <c r="E42" i="8"/>
  <c r="E41" i="8"/>
  <c r="E40" i="8"/>
  <c r="E39" i="8"/>
  <c r="E38" i="8"/>
  <c r="E37" i="8"/>
  <c r="E45" i="8" s="1"/>
  <c r="F45" i="8" s="1"/>
  <c r="E34" i="8"/>
  <c r="E33" i="8"/>
  <c r="E32" i="8"/>
  <c r="E31" i="8"/>
  <c r="E30" i="8"/>
  <c r="E29" i="8"/>
  <c r="E28" i="8"/>
  <c r="E27" i="8"/>
  <c r="E35" i="8" s="1"/>
  <c r="F35" i="8" s="1"/>
  <c r="E26" i="8"/>
  <c r="E25" i="8"/>
  <c r="E22" i="8"/>
  <c r="E21" i="8"/>
  <c r="E20" i="8"/>
  <c r="E19" i="8"/>
  <c r="E18" i="8"/>
  <c r="E17" i="8"/>
  <c r="E16" i="8"/>
  <c r="E15" i="8"/>
  <c r="E23" i="8" s="1"/>
  <c r="F23" i="8" s="1"/>
  <c r="E14" i="8"/>
  <c r="E13" i="8"/>
  <c r="E10" i="8"/>
  <c r="E9" i="8"/>
  <c r="E8" i="8"/>
  <c r="E7" i="8"/>
  <c r="E6" i="8"/>
  <c r="E5" i="8"/>
  <c r="E4" i="8"/>
  <c r="E3" i="8"/>
  <c r="E11" i="8" s="1"/>
  <c r="F11" i="8" s="1"/>
  <c r="E75" i="9" l="1"/>
  <c r="F75" i="9" s="1"/>
  <c r="F167" i="9" s="1"/>
  <c r="E53" i="11"/>
  <c r="F53" i="11" s="1"/>
  <c r="E16" i="11"/>
  <c r="F16" i="11" s="1"/>
  <c r="E28" i="11"/>
  <c r="F28" i="11" s="1"/>
  <c r="F34" i="11"/>
  <c r="E24" i="11"/>
  <c r="F24" i="11" s="1"/>
  <c r="E18" i="10"/>
  <c r="F18" i="10" s="1"/>
  <c r="E22" i="10"/>
  <c r="F22" i="10" s="1"/>
  <c r="E12" i="10"/>
  <c r="F12" i="10" s="1"/>
  <c r="E47" i="10"/>
  <c r="F47" i="10" s="1"/>
  <c r="E89" i="10"/>
  <c r="F89" i="10" s="1"/>
  <c r="E81" i="10"/>
  <c r="F81" i="10" s="1"/>
  <c r="E28" i="10"/>
  <c r="F28" i="10" s="1"/>
  <c r="E6" i="10"/>
  <c r="F6" i="10" s="1"/>
  <c r="E35" i="10"/>
  <c r="F35" i="10" s="1"/>
  <c r="E71" i="7"/>
  <c r="E70" i="7"/>
  <c r="E72" i="7" s="1"/>
  <c r="F72" i="7" s="1"/>
  <c r="E65" i="7"/>
  <c r="E59" i="7"/>
  <c r="E66" i="7"/>
  <c r="E67" i="7"/>
  <c r="E62" i="7"/>
  <c r="E63" i="7" s="1"/>
  <c r="F63" i="7" s="1"/>
  <c r="E61" i="7"/>
  <c r="E60" i="7"/>
  <c r="E57" i="7"/>
  <c r="F57" i="7" s="1"/>
  <c r="E56" i="7"/>
  <c r="E55" i="7"/>
  <c r="E52" i="7"/>
  <c r="E51" i="7"/>
  <c r="E50" i="7"/>
  <c r="E49" i="7"/>
  <c r="E48" i="7"/>
  <c r="E45" i="7"/>
  <c r="E40" i="7"/>
  <c r="E33" i="7"/>
  <c r="E23" i="7"/>
  <c r="E44" i="7"/>
  <c r="E43" i="7"/>
  <c r="E42" i="7"/>
  <c r="E41" i="7"/>
  <c r="E35" i="7"/>
  <c r="E36" i="7"/>
  <c r="E37" i="7"/>
  <c r="E34" i="7"/>
  <c r="E30" i="7"/>
  <c r="E24" i="7"/>
  <c r="E27" i="7"/>
  <c r="E28" i="7"/>
  <c r="E29" i="7"/>
  <c r="E26" i="7"/>
  <c r="E25" i="7"/>
  <c r="E20" i="7"/>
  <c r="E19" i="7"/>
  <c r="E18" i="7"/>
  <c r="E21" i="7" s="1"/>
  <c r="E13" i="7"/>
  <c r="E14" i="7"/>
  <c r="E15" i="7"/>
  <c r="E12" i="7"/>
  <c r="E11" i="7"/>
  <c r="E10" i="7"/>
  <c r="E16" i="7" s="1"/>
  <c r="F16" i="7" s="1"/>
  <c r="E6" i="7"/>
  <c r="E5" i="7"/>
  <c r="E4" i="7"/>
  <c r="E3" i="7"/>
  <c r="E263" i="6"/>
  <c r="F263" i="6" s="1"/>
  <c r="E261" i="6"/>
  <c r="E260" i="6"/>
  <c r="E259" i="6"/>
  <c r="E256" i="6"/>
  <c r="E255" i="6"/>
  <c r="E254" i="6"/>
  <c r="E253" i="6"/>
  <c r="E252" i="6"/>
  <c r="E251" i="6"/>
  <c r="E250" i="6"/>
  <c r="E249" i="6"/>
  <c r="E246" i="6"/>
  <c r="E245" i="6"/>
  <c r="E244" i="6"/>
  <c r="E243" i="6"/>
  <c r="E242" i="6"/>
  <c r="E241" i="6"/>
  <c r="E237" i="6"/>
  <c r="F237" i="6" s="1"/>
  <c r="E236" i="6"/>
  <c r="E235" i="6"/>
  <c r="E232" i="6"/>
  <c r="E233" i="6" s="1"/>
  <c r="F233" i="6" s="1"/>
  <c r="E231" i="6"/>
  <c r="E228" i="6"/>
  <c r="E229" i="6" s="1"/>
  <c r="F229" i="6" s="1"/>
  <c r="E227" i="6"/>
  <c r="E224" i="6"/>
  <c r="E225" i="6" s="1"/>
  <c r="F225" i="6" s="1"/>
  <c r="F238" i="6" s="1"/>
  <c r="G238" i="6" s="1"/>
  <c r="E223" i="6"/>
  <c r="E218" i="6"/>
  <c r="E217" i="6"/>
  <c r="E216" i="6"/>
  <c r="E219" i="6" s="1"/>
  <c r="F219" i="6" s="1"/>
  <c r="E213" i="6"/>
  <c r="E212" i="6"/>
  <c r="E211" i="6"/>
  <c r="E210" i="6"/>
  <c r="E209" i="6"/>
  <c r="E208" i="6"/>
  <c r="E207" i="6"/>
  <c r="E206" i="6"/>
  <c r="E205" i="6"/>
  <c r="E204" i="6"/>
  <c r="E214" i="6" s="1"/>
  <c r="F214" i="6" s="1"/>
  <c r="E201" i="6"/>
  <c r="E200" i="6"/>
  <c r="E202" i="6" s="1"/>
  <c r="F202" i="6" s="1"/>
  <c r="E197" i="6"/>
  <c r="E196" i="6"/>
  <c r="E198" i="6" s="1"/>
  <c r="F198" i="6" s="1"/>
  <c r="E192" i="6"/>
  <c r="E191" i="6"/>
  <c r="E194" i="6" s="1"/>
  <c r="F194" i="6" s="1"/>
  <c r="E188" i="6"/>
  <c r="E187" i="6"/>
  <c r="E186" i="6"/>
  <c r="E189" i="6" s="1"/>
  <c r="F189" i="6" s="1"/>
  <c r="E183" i="6"/>
  <c r="E181" i="6"/>
  <c r="E176" i="6"/>
  <c r="E175" i="6"/>
  <c r="E177" i="6" s="1"/>
  <c r="F177" i="6" s="1"/>
  <c r="E174" i="6"/>
  <c r="E171" i="6"/>
  <c r="E170" i="6"/>
  <c r="E169" i="6"/>
  <c r="E168" i="6"/>
  <c r="E167" i="6"/>
  <c r="E172" i="6" s="1"/>
  <c r="F172" i="6" s="1"/>
  <c r="E164" i="6"/>
  <c r="E163" i="6"/>
  <c r="E165" i="6" s="1"/>
  <c r="F165" i="6" s="1"/>
  <c r="E161" i="6"/>
  <c r="F161" i="6" s="1"/>
  <c r="E160" i="6"/>
  <c r="E159" i="6"/>
  <c r="E158" i="6"/>
  <c r="E154" i="6"/>
  <c r="E153" i="6"/>
  <c r="E156" i="6" s="1"/>
  <c r="F156" i="6" s="1"/>
  <c r="E148" i="6"/>
  <c r="E147" i="6"/>
  <c r="E146" i="6"/>
  <c r="E149" i="6" s="1"/>
  <c r="F149" i="6" s="1"/>
  <c r="E143" i="6"/>
  <c r="E142" i="6"/>
  <c r="E141" i="6"/>
  <c r="E140" i="6"/>
  <c r="E139" i="6"/>
  <c r="E144" i="6" s="1"/>
  <c r="F144" i="6" s="1"/>
  <c r="E136" i="6"/>
  <c r="E135" i="6"/>
  <c r="E137" i="6" s="1"/>
  <c r="F137" i="6" s="1"/>
  <c r="E132" i="6"/>
  <c r="E131" i="6"/>
  <c r="E130" i="6"/>
  <c r="E133" i="6" s="1"/>
  <c r="F133" i="6" s="1"/>
  <c r="E126" i="6"/>
  <c r="E125" i="6"/>
  <c r="E128" i="6" s="1"/>
  <c r="F128" i="6" s="1"/>
  <c r="E120" i="6"/>
  <c r="E119" i="6"/>
  <c r="E121" i="6" s="1"/>
  <c r="F121" i="6" s="1"/>
  <c r="E118" i="6"/>
  <c r="E115" i="6"/>
  <c r="E114" i="6"/>
  <c r="E113" i="6"/>
  <c r="E112" i="6"/>
  <c r="E116" i="6" s="1"/>
  <c r="F116" i="6" s="1"/>
  <c r="E111" i="6"/>
  <c r="E110" i="6"/>
  <c r="E109" i="6"/>
  <c r="E108" i="6"/>
  <c r="E107" i="6"/>
  <c r="E106" i="6"/>
  <c r="E103" i="6"/>
  <c r="E104" i="6" s="1"/>
  <c r="F104" i="6" s="1"/>
  <c r="E102" i="6"/>
  <c r="E99" i="6"/>
  <c r="E100" i="6" s="1"/>
  <c r="F100" i="6" s="1"/>
  <c r="E98" i="6"/>
  <c r="E94" i="6"/>
  <c r="E96" i="6" s="1"/>
  <c r="F96" i="6" s="1"/>
  <c r="E93" i="6"/>
  <c r="E90" i="6"/>
  <c r="E87" i="6"/>
  <c r="E86" i="6"/>
  <c r="E85" i="6"/>
  <c r="E84" i="6"/>
  <c r="E91" i="6" s="1"/>
  <c r="F91" i="6" s="1"/>
  <c r="E81" i="6"/>
  <c r="E80" i="6"/>
  <c r="E82" i="6" s="1"/>
  <c r="F82" i="6" s="1"/>
  <c r="E79" i="6"/>
  <c r="E74" i="6"/>
  <c r="E73" i="6"/>
  <c r="E72" i="6"/>
  <c r="E75" i="6" s="1"/>
  <c r="F75" i="6" s="1"/>
  <c r="E69" i="6"/>
  <c r="E68" i="6"/>
  <c r="E67" i="6"/>
  <c r="E66" i="6"/>
  <c r="E65" i="6"/>
  <c r="E62" i="6"/>
  <c r="E61" i="6"/>
  <c r="E63" i="6" s="1"/>
  <c r="F63" i="6" s="1"/>
  <c r="E58" i="6"/>
  <c r="E57" i="6"/>
  <c r="E56" i="6"/>
  <c r="E59" i="6" s="1"/>
  <c r="F59" i="6" s="1"/>
  <c r="E52" i="6"/>
  <c r="E51" i="6"/>
  <c r="E54" i="6" s="1"/>
  <c r="F54" i="6" s="1"/>
  <c r="G48" i="6"/>
  <c r="F48" i="6"/>
  <c r="E46" i="6"/>
  <c r="E45" i="6"/>
  <c r="E47" i="6" s="1"/>
  <c r="F47" i="6" s="1"/>
  <c r="E44" i="6"/>
  <c r="E42" i="6"/>
  <c r="E35" i="6"/>
  <c r="E41" i="6"/>
  <c r="E40" i="6"/>
  <c r="E39" i="6"/>
  <c r="E38" i="6"/>
  <c r="E37" i="6"/>
  <c r="E36" i="6"/>
  <c r="E34" i="6"/>
  <c r="E33" i="6"/>
  <c r="E32" i="6"/>
  <c r="E31" i="6"/>
  <c r="E11" i="6"/>
  <c r="E9" i="6"/>
  <c r="E28" i="6"/>
  <c r="E27" i="6"/>
  <c r="E29" i="6" s="1"/>
  <c r="F29" i="6" s="1"/>
  <c r="E24" i="6"/>
  <c r="E23" i="6"/>
  <c r="E25" i="6" s="1"/>
  <c r="F25" i="6" s="1"/>
  <c r="E19" i="6"/>
  <c r="E18" i="6"/>
  <c r="E21" i="6" s="1"/>
  <c r="F21" i="6" s="1"/>
  <c r="E15" i="6"/>
  <c r="E14" i="6"/>
  <c r="E13" i="6"/>
  <c r="E10" i="6"/>
  <c r="E8" i="6"/>
  <c r="E5" i="6"/>
  <c r="E3" i="6"/>
  <c r="E6" i="6" s="1"/>
  <c r="F6" i="6" s="1"/>
  <c r="E7" i="7" l="1"/>
  <c r="F7" i="7" s="1"/>
  <c r="E53" i="7"/>
  <c r="E31" i="7"/>
  <c r="F31" i="7" s="1"/>
  <c r="F73" i="7" s="1"/>
  <c r="C8" i="3" s="1"/>
  <c r="E38" i="7"/>
  <c r="F38" i="7" s="1"/>
  <c r="E46" i="7"/>
  <c r="F46" i="7" s="1"/>
  <c r="E68" i="7"/>
  <c r="F68" i="7" s="1"/>
  <c r="F21" i="7"/>
  <c r="E257" i="6"/>
  <c r="F257" i="6" s="1"/>
  <c r="F264" i="6" s="1"/>
  <c r="G264" i="6" s="1"/>
  <c r="E247" i="6"/>
  <c r="F247" i="6" s="1"/>
  <c r="E184" i="6"/>
  <c r="F184" i="6" s="1"/>
  <c r="F220" i="6"/>
  <c r="G220" i="6" s="1"/>
  <c r="F178" i="6"/>
  <c r="G178" i="6" s="1"/>
  <c r="F150" i="6"/>
  <c r="G150" i="6" s="1"/>
  <c r="F122" i="6"/>
  <c r="G122" i="6" s="1"/>
  <c r="E70" i="6"/>
  <c r="F70" i="6" s="1"/>
  <c r="F76" i="6"/>
  <c r="G76" i="6" s="1"/>
  <c r="F42" i="6"/>
  <c r="E16" i="6"/>
  <c r="F16" i="6" s="1"/>
  <c r="F11" i="6"/>
  <c r="E166" i="5"/>
  <c r="E164" i="5"/>
  <c r="E163" i="5"/>
  <c r="E167" i="5" s="1"/>
  <c r="F167" i="5" s="1"/>
  <c r="E160" i="5"/>
  <c r="E159" i="5"/>
  <c r="E158" i="5"/>
  <c r="E157" i="5"/>
  <c r="E156" i="5"/>
  <c r="E155" i="5"/>
  <c r="E161" i="5" s="1"/>
  <c r="F161" i="5" s="1"/>
  <c r="E151" i="5"/>
  <c r="E150" i="5"/>
  <c r="E152" i="5" s="1"/>
  <c r="F152" i="5" s="1"/>
  <c r="G152" i="5" s="1"/>
  <c r="G147" i="5"/>
  <c r="E140" i="5"/>
  <c r="E141" i="5" s="1"/>
  <c r="F141" i="5" s="1"/>
  <c r="E139" i="5"/>
  <c r="E138" i="5"/>
  <c r="E127" i="5"/>
  <c r="E128" i="5"/>
  <c r="E104" i="5"/>
  <c r="E103" i="5"/>
  <c r="E102" i="5"/>
  <c r="E105" i="5" s="1"/>
  <c r="F105" i="5" s="1"/>
  <c r="E145" i="5"/>
  <c r="E144" i="5"/>
  <c r="E143" i="5"/>
  <c r="E135" i="5"/>
  <c r="E134" i="5"/>
  <c r="E133" i="5"/>
  <c r="E130" i="5"/>
  <c r="E129" i="5"/>
  <c r="E126" i="5"/>
  <c r="E125" i="5"/>
  <c r="E124" i="5"/>
  <c r="E123" i="5"/>
  <c r="E122" i="5"/>
  <c r="E121" i="5"/>
  <c r="E120" i="5"/>
  <c r="E117" i="5"/>
  <c r="E116" i="5"/>
  <c r="E118" i="5" s="1"/>
  <c r="F118" i="5" s="1"/>
  <c r="E113" i="5"/>
  <c r="E112" i="5"/>
  <c r="E114" i="5" s="1"/>
  <c r="F114" i="5" s="1"/>
  <c r="E108" i="5"/>
  <c r="E107" i="5"/>
  <c r="E110" i="5" s="1"/>
  <c r="F110" i="5" s="1"/>
  <c r="E99" i="5"/>
  <c r="E98" i="5"/>
  <c r="E97" i="5"/>
  <c r="E94" i="5"/>
  <c r="E93" i="5"/>
  <c r="E92" i="5"/>
  <c r="E95" i="5" s="1"/>
  <c r="F95" i="5" s="1"/>
  <c r="E78" i="5"/>
  <c r="E51" i="5"/>
  <c r="E87" i="5"/>
  <c r="E86" i="5"/>
  <c r="E85" i="5"/>
  <c r="E82" i="5"/>
  <c r="E81" i="5"/>
  <c r="E83" i="5" s="1"/>
  <c r="F83" i="5" s="1"/>
  <c r="E80" i="5"/>
  <c r="E77" i="5"/>
  <c r="E76" i="5"/>
  <c r="E74" i="5"/>
  <c r="E75" i="5"/>
  <c r="E73" i="5"/>
  <c r="E72" i="5"/>
  <c r="E71" i="5"/>
  <c r="E70" i="5"/>
  <c r="E69" i="5"/>
  <c r="E68" i="5"/>
  <c r="E65" i="5"/>
  <c r="E64" i="5"/>
  <c r="E66" i="5" s="1"/>
  <c r="F66" i="5" s="1"/>
  <c r="E61" i="5"/>
  <c r="E60" i="5"/>
  <c r="E62" i="5" s="1"/>
  <c r="F62" i="5" s="1"/>
  <c r="E56" i="5"/>
  <c r="E55" i="5"/>
  <c r="E52" i="5"/>
  <c r="E50" i="5"/>
  <c r="E47" i="5"/>
  <c r="E46" i="5"/>
  <c r="E45" i="5"/>
  <c r="G42" i="5"/>
  <c r="E36" i="5"/>
  <c r="E40" i="5"/>
  <c r="E39" i="5"/>
  <c r="E38" i="5"/>
  <c r="E35" i="5"/>
  <c r="E34" i="5"/>
  <c r="E33" i="5"/>
  <c r="E32" i="5"/>
  <c r="E31" i="5"/>
  <c r="E30" i="5"/>
  <c r="E29" i="5"/>
  <c r="E28" i="5"/>
  <c r="E27" i="5"/>
  <c r="E26" i="5"/>
  <c r="E23" i="5"/>
  <c r="E22" i="5"/>
  <c r="E24" i="5" s="1"/>
  <c r="F24" i="5" s="1"/>
  <c r="E19" i="5"/>
  <c r="E18" i="5"/>
  <c r="E20" i="5" s="1"/>
  <c r="F20" i="5" s="1"/>
  <c r="E14" i="5"/>
  <c r="E13" i="5"/>
  <c r="E10" i="5"/>
  <c r="E8" i="5"/>
  <c r="E11" i="5" s="1"/>
  <c r="F11" i="5" s="1"/>
  <c r="E5" i="5"/>
  <c r="E4" i="5"/>
  <c r="E3" i="5"/>
  <c r="E6" i="5" s="1"/>
  <c r="F6" i="5" s="1"/>
  <c r="E233" i="4"/>
  <c r="E232" i="4"/>
  <c r="E231" i="4"/>
  <c r="E228" i="4"/>
  <c r="E227" i="4"/>
  <c r="E226" i="4"/>
  <c r="E225" i="4"/>
  <c r="E224" i="4"/>
  <c r="E223" i="4"/>
  <c r="E222" i="4"/>
  <c r="E221" i="4"/>
  <c r="E218" i="4"/>
  <c r="E217" i="4"/>
  <c r="E216" i="4"/>
  <c r="E215" i="4"/>
  <c r="E214" i="4"/>
  <c r="E213" i="4"/>
  <c r="E208" i="4"/>
  <c r="E207" i="4"/>
  <c r="E209" i="4" s="1"/>
  <c r="F209" i="4" s="1"/>
  <c r="E204" i="4"/>
  <c r="E203" i="4"/>
  <c r="E205" i="4" s="1"/>
  <c r="F205" i="4" s="1"/>
  <c r="E200" i="4"/>
  <c r="E199" i="4"/>
  <c r="E201" i="4" s="1"/>
  <c r="F201" i="4" s="1"/>
  <c r="E196" i="4"/>
  <c r="E195" i="4"/>
  <c r="E197" i="4" s="1"/>
  <c r="F197" i="4" s="1"/>
  <c r="F192" i="4"/>
  <c r="G192" i="4" s="1"/>
  <c r="E190" i="4"/>
  <c r="E189" i="4"/>
  <c r="E191" i="4" s="1"/>
  <c r="F191" i="4" s="1"/>
  <c r="E188" i="4"/>
  <c r="E185" i="4"/>
  <c r="E184" i="4"/>
  <c r="E183" i="4"/>
  <c r="E182" i="4"/>
  <c r="E181" i="4"/>
  <c r="E180" i="4"/>
  <c r="E179" i="4"/>
  <c r="E178" i="4"/>
  <c r="E177" i="4"/>
  <c r="E176" i="4"/>
  <c r="E173" i="4"/>
  <c r="E172" i="4"/>
  <c r="E169" i="4"/>
  <c r="E168" i="4"/>
  <c r="E164" i="4"/>
  <c r="E163" i="4"/>
  <c r="E159" i="4"/>
  <c r="E160" i="4"/>
  <c r="E158" i="4"/>
  <c r="F156" i="4"/>
  <c r="E156" i="4"/>
  <c r="E155" i="4"/>
  <c r="E153" i="4"/>
  <c r="G122" i="4"/>
  <c r="E149" i="4"/>
  <c r="F149" i="4" s="1"/>
  <c r="E148" i="4"/>
  <c r="E147" i="4"/>
  <c r="E146" i="4"/>
  <c r="E143" i="4"/>
  <c r="E142" i="4"/>
  <c r="E141" i="4"/>
  <c r="E140" i="4"/>
  <c r="E139" i="4"/>
  <c r="E144" i="4" s="1"/>
  <c r="F144" i="4" s="1"/>
  <c r="E136" i="4"/>
  <c r="E135" i="4"/>
  <c r="E137" i="4" s="1"/>
  <c r="F137" i="4" s="1"/>
  <c r="E133" i="4"/>
  <c r="F133" i="4" s="1"/>
  <c r="E132" i="4"/>
  <c r="E131" i="4"/>
  <c r="E130" i="4"/>
  <c r="E126" i="4"/>
  <c r="E125" i="4"/>
  <c r="E128" i="4" s="1"/>
  <c r="F128" i="4" s="1"/>
  <c r="F122" i="4"/>
  <c r="E120" i="4"/>
  <c r="E119" i="4"/>
  <c r="E121" i="4" s="1"/>
  <c r="F121" i="4" s="1"/>
  <c r="E118" i="4"/>
  <c r="F116" i="4"/>
  <c r="E116" i="4"/>
  <c r="E113" i="4"/>
  <c r="E114" i="4"/>
  <c r="E115" i="4"/>
  <c r="E112" i="4"/>
  <c r="E111" i="4"/>
  <c r="E104" i="4"/>
  <c r="E108" i="4"/>
  <c r="E107" i="4"/>
  <c r="E109" i="4" s="1"/>
  <c r="F109" i="4" s="1"/>
  <c r="E103" i="4"/>
  <c r="E102" i="4"/>
  <c r="E98" i="4"/>
  <c r="E97" i="4"/>
  <c r="E92" i="4"/>
  <c r="E91" i="4"/>
  <c r="E90" i="4"/>
  <c r="E93" i="4" s="1"/>
  <c r="F93" i="4" s="1"/>
  <c r="E86" i="4"/>
  <c r="E87" i="4"/>
  <c r="E85" i="4"/>
  <c r="E84" i="4"/>
  <c r="E88" i="4" s="1"/>
  <c r="F88" i="4" s="1"/>
  <c r="F94" i="4" s="1"/>
  <c r="G94" i="4" s="1"/>
  <c r="E80" i="4"/>
  <c r="E81" i="4"/>
  <c r="E82" i="4"/>
  <c r="E83" i="4"/>
  <c r="E79" i="4"/>
  <c r="E78" i="4"/>
  <c r="E75" i="4"/>
  <c r="E74" i="4"/>
  <c r="E76" i="4" s="1"/>
  <c r="F76" i="4" s="1"/>
  <c r="E71" i="4"/>
  <c r="E70" i="4"/>
  <c r="E72" i="4" s="1"/>
  <c r="F72" i="4" s="1"/>
  <c r="E66" i="4"/>
  <c r="E65" i="4"/>
  <c r="E68" i="4" s="1"/>
  <c r="F68" i="4" s="1"/>
  <c r="F54" i="4"/>
  <c r="E62" i="4"/>
  <c r="E59" i="4"/>
  <c r="E58" i="4"/>
  <c r="E57" i="4"/>
  <c r="E56" i="4"/>
  <c r="E54" i="4"/>
  <c r="E53" i="4"/>
  <c r="E52" i="4"/>
  <c r="E51" i="4"/>
  <c r="F48" i="4"/>
  <c r="G48" i="4" s="1"/>
  <c r="E46" i="4"/>
  <c r="E45" i="4"/>
  <c r="E47" i="4" s="1"/>
  <c r="F47" i="4" s="1"/>
  <c r="E44" i="4"/>
  <c r="F42" i="4"/>
  <c r="E42" i="4"/>
  <c r="E38" i="4"/>
  <c r="E39" i="4"/>
  <c r="E40" i="4"/>
  <c r="E41" i="4"/>
  <c r="E37" i="4"/>
  <c r="E36" i="4"/>
  <c r="E33" i="4"/>
  <c r="E34" i="4"/>
  <c r="E35" i="4"/>
  <c r="E32" i="4"/>
  <c r="E31" i="4"/>
  <c r="E28" i="4"/>
  <c r="E27" i="4"/>
  <c r="E29" i="4" s="1"/>
  <c r="F29" i="4" s="1"/>
  <c r="E24" i="4"/>
  <c r="E23" i="4"/>
  <c r="E25" i="4" s="1"/>
  <c r="F25" i="4" s="1"/>
  <c r="E19" i="4"/>
  <c r="E18" i="4"/>
  <c r="F16" i="4"/>
  <c r="E13" i="4"/>
  <c r="E8" i="4"/>
  <c r="E11" i="4" s="1"/>
  <c r="F11" i="4" s="1"/>
  <c r="E3" i="4"/>
  <c r="E16" i="4"/>
  <c r="E14" i="4"/>
  <c r="E15" i="4"/>
  <c r="E10" i="4"/>
  <c r="E6" i="4"/>
  <c r="F6" i="4" s="1"/>
  <c r="E5" i="4"/>
  <c r="E241" i="2"/>
  <c r="E240" i="2"/>
  <c r="E237" i="2"/>
  <c r="G265" i="6" l="1"/>
  <c r="G266" i="6" s="1"/>
  <c r="C7" i="3" s="1"/>
  <c r="E7" i="3" s="1"/>
  <c r="F7" i="3" s="1"/>
  <c r="G7" i="3" s="1"/>
  <c r="E229" i="4"/>
  <c r="F229" i="4" s="1"/>
  <c r="E219" i="4"/>
  <c r="F219" i="4" s="1"/>
  <c r="F168" i="5"/>
  <c r="G168" i="5" s="1"/>
  <c r="G169" i="5" s="1"/>
  <c r="G170" i="5" s="1"/>
  <c r="C6" i="3" s="1"/>
  <c r="E6" i="3" s="1"/>
  <c r="F6" i="3" s="1"/>
  <c r="G6" i="3" s="1"/>
  <c r="E146" i="5"/>
  <c r="F146" i="5" s="1"/>
  <c r="E136" i="5"/>
  <c r="F136" i="5" s="1"/>
  <c r="E131" i="5"/>
  <c r="F131" i="5" s="1"/>
  <c r="E100" i="5"/>
  <c r="F100" i="5" s="1"/>
  <c r="E88" i="5"/>
  <c r="F88" i="5" s="1"/>
  <c r="F78" i="5"/>
  <c r="E58" i="5"/>
  <c r="F58" i="5" s="1"/>
  <c r="E53" i="5"/>
  <c r="F53" i="5" s="1"/>
  <c r="E48" i="5"/>
  <c r="F48" i="5" s="1"/>
  <c r="F36" i="5"/>
  <c r="E41" i="5"/>
  <c r="F41" i="5" s="1"/>
  <c r="F42" i="5" s="1"/>
  <c r="E16" i="5"/>
  <c r="F16" i="5" s="1"/>
  <c r="E235" i="4"/>
  <c r="F235" i="4" s="1"/>
  <c r="F236" i="4"/>
  <c r="G236" i="4" s="1"/>
  <c r="G237" i="4" s="1"/>
  <c r="G238" i="4" s="1"/>
  <c r="C5" i="3" s="1"/>
  <c r="E5" i="3" s="1"/>
  <c r="F5" i="3" s="1"/>
  <c r="G5" i="3" s="1"/>
  <c r="F210" i="4"/>
  <c r="G210" i="4" s="1"/>
  <c r="E186" i="4"/>
  <c r="F186" i="4" s="1"/>
  <c r="E174" i="4"/>
  <c r="F174" i="4" s="1"/>
  <c r="E170" i="4"/>
  <c r="F170" i="4" s="1"/>
  <c r="E166" i="4"/>
  <c r="F166" i="4" s="1"/>
  <c r="E161" i="4"/>
  <c r="F161" i="4" s="1"/>
  <c r="F150" i="4"/>
  <c r="G150" i="4" s="1"/>
  <c r="E105" i="4"/>
  <c r="F105" i="4" s="1"/>
  <c r="E100" i="4"/>
  <c r="F100" i="4" s="1"/>
  <c r="E63" i="4"/>
  <c r="F63" i="4" s="1"/>
  <c r="E21" i="4"/>
  <c r="F21" i="4" s="1"/>
  <c r="E230" i="2"/>
  <c r="E238" i="2"/>
  <c r="E234" i="2"/>
  <c r="E233" i="2"/>
  <c r="E235" i="2" s="1"/>
  <c r="F235" i="2" s="1"/>
  <c r="E232" i="2"/>
  <c r="E231" i="2"/>
  <c r="E229" i="2"/>
  <c r="E228" i="2"/>
  <c r="G225" i="2"/>
  <c r="G220" i="2"/>
  <c r="E224" i="2"/>
  <c r="E223" i="2"/>
  <c r="E225" i="2" s="1"/>
  <c r="F225" i="2" s="1"/>
  <c r="G162" i="2"/>
  <c r="E218" i="2"/>
  <c r="E217" i="2"/>
  <c r="E216" i="2"/>
  <c r="E219" i="2" s="1"/>
  <c r="F219" i="2" s="1"/>
  <c r="E213" i="2"/>
  <c r="E212" i="2"/>
  <c r="E211" i="2"/>
  <c r="E214" i="2" s="1"/>
  <c r="F214" i="2" s="1"/>
  <c r="E208" i="2"/>
  <c r="E209" i="2" s="1"/>
  <c r="F209" i="2" s="1"/>
  <c r="E207" i="2"/>
  <c r="E206" i="2"/>
  <c r="E203" i="2"/>
  <c r="E202" i="2"/>
  <c r="E201" i="2"/>
  <c r="E200" i="2"/>
  <c r="E204" i="2" s="1"/>
  <c r="F204" i="2" s="1"/>
  <c r="E199" i="2"/>
  <c r="E198" i="2"/>
  <c r="E197" i="2"/>
  <c r="E196" i="2"/>
  <c r="E195" i="2"/>
  <c r="E194" i="2"/>
  <c r="E193" i="2"/>
  <c r="E190" i="2"/>
  <c r="E189" i="2"/>
  <c r="E191" i="2" s="1"/>
  <c r="F191" i="2" s="1"/>
  <c r="E186" i="2"/>
  <c r="E185" i="2"/>
  <c r="E187" i="2" s="1"/>
  <c r="F187" i="2" s="1"/>
  <c r="E182" i="2"/>
  <c r="E180" i="2"/>
  <c r="E183" i="2" s="1"/>
  <c r="F183" i="2" s="1"/>
  <c r="E177" i="2"/>
  <c r="E176" i="2"/>
  <c r="E175" i="2"/>
  <c r="E178" i="2" s="1"/>
  <c r="F178" i="2" s="1"/>
  <c r="E172" i="2"/>
  <c r="E171" i="2"/>
  <c r="E170" i="2"/>
  <c r="E173" i="2" s="1"/>
  <c r="F173" i="2" s="1"/>
  <c r="E167" i="2"/>
  <c r="E168" i="2" s="1"/>
  <c r="F168" i="2" s="1"/>
  <c r="F220" i="2" s="1"/>
  <c r="E166" i="2"/>
  <c r="E165" i="2"/>
  <c r="F162" i="2"/>
  <c r="E160" i="2"/>
  <c r="E159" i="2"/>
  <c r="E158" i="2"/>
  <c r="E155" i="2"/>
  <c r="E154" i="2"/>
  <c r="E153" i="2"/>
  <c r="E156" i="2" s="1"/>
  <c r="F156" i="2" s="1"/>
  <c r="E150" i="2"/>
  <c r="E149" i="2"/>
  <c r="E151" i="2" s="1"/>
  <c r="F151" i="2" s="1"/>
  <c r="E148" i="2"/>
  <c r="E146" i="2"/>
  <c r="E145" i="2"/>
  <c r="E144" i="2"/>
  <c r="E143" i="2"/>
  <c r="E142" i="2"/>
  <c r="E140" i="2"/>
  <c r="E141" i="2"/>
  <c r="E139" i="2"/>
  <c r="E138" i="2"/>
  <c r="E137" i="2"/>
  <c r="E136" i="2"/>
  <c r="E135" i="2"/>
  <c r="E132" i="2"/>
  <c r="E131" i="2"/>
  <c r="E128" i="2"/>
  <c r="E127" i="2"/>
  <c r="E129" i="2" s="1"/>
  <c r="F129" i="2" s="1"/>
  <c r="E124" i="2"/>
  <c r="E122" i="2"/>
  <c r="E119" i="2"/>
  <c r="E118" i="2"/>
  <c r="E117" i="2"/>
  <c r="E120" i="2" s="1"/>
  <c r="F120" i="2" s="1"/>
  <c r="F115" i="2"/>
  <c r="E115" i="2"/>
  <c r="F110" i="2"/>
  <c r="E110" i="2"/>
  <c r="E114" i="2"/>
  <c r="E113" i="2"/>
  <c r="E112" i="2"/>
  <c r="E109" i="2"/>
  <c r="E102" i="2"/>
  <c r="E101" i="2"/>
  <c r="E100" i="2"/>
  <c r="E103" i="2" s="1"/>
  <c r="F103" i="2" s="1"/>
  <c r="E97" i="2"/>
  <c r="E96" i="2"/>
  <c r="E98" i="2" s="1"/>
  <c r="F98" i="2" s="1"/>
  <c r="E95" i="2"/>
  <c r="E92" i="2"/>
  <c r="E93" i="2" s="1"/>
  <c r="F93" i="2" s="1"/>
  <c r="E91" i="2"/>
  <c r="E88" i="2"/>
  <c r="E87" i="2"/>
  <c r="E86" i="2"/>
  <c r="E85" i="2"/>
  <c r="E84" i="2"/>
  <c r="E83" i="2"/>
  <c r="E82" i="2"/>
  <c r="E81" i="2"/>
  <c r="E80" i="2"/>
  <c r="E79" i="2"/>
  <c r="E78" i="2"/>
  <c r="E89" i="2" s="1"/>
  <c r="F89" i="2" s="1"/>
  <c r="E75" i="2"/>
  <c r="E74" i="2"/>
  <c r="E76" i="2" s="1"/>
  <c r="F76" i="2" s="1"/>
  <c r="E71" i="2"/>
  <c r="E70" i="2"/>
  <c r="E72" i="2" s="1"/>
  <c r="F72" i="2" s="1"/>
  <c r="E67" i="2"/>
  <c r="E66" i="2"/>
  <c r="E68" i="2" s="1"/>
  <c r="F68" i="2" s="1"/>
  <c r="E65" i="2"/>
  <c r="E62" i="2"/>
  <c r="E60" i="2"/>
  <c r="E63" i="2" s="1"/>
  <c r="F63" i="2" s="1"/>
  <c r="E57" i="2"/>
  <c r="E56" i="2"/>
  <c r="E55" i="2"/>
  <c r="E58" i="2" s="1"/>
  <c r="F58" i="2" s="1"/>
  <c r="F104" i="2" s="1"/>
  <c r="G104" i="2" s="1"/>
  <c r="E108" i="2"/>
  <c r="E107" i="2"/>
  <c r="E102" i="1"/>
  <c r="F147" i="5" l="1"/>
  <c r="F89" i="5"/>
  <c r="G89" i="5" s="1"/>
  <c r="F241" i="2"/>
  <c r="F242" i="2" s="1"/>
  <c r="G242" i="2" s="1"/>
  <c r="G243" i="2" s="1"/>
  <c r="G244" i="2" s="1"/>
  <c r="C4" i="3" s="1"/>
  <c r="E4" i="3" s="1"/>
  <c r="F4" i="3" s="1"/>
  <c r="G4" i="3" s="1"/>
  <c r="E161" i="2"/>
  <c r="F161" i="2" s="1"/>
  <c r="F146" i="2"/>
  <c r="E133" i="2"/>
  <c r="F133" i="2" s="1"/>
  <c r="E125" i="2"/>
  <c r="F125" i="2" s="1"/>
  <c r="E191" i="1"/>
  <c r="E190" i="1"/>
  <c r="E189" i="1"/>
  <c r="E192" i="1" s="1"/>
  <c r="F192" i="1" s="1"/>
  <c r="E50" i="2" l="1"/>
  <c r="E49" i="2"/>
  <c r="E48" i="2"/>
  <c r="F46" i="2"/>
  <c r="E46" i="2"/>
  <c r="E45" i="2"/>
  <c r="E44" i="2"/>
  <c r="E43" i="2"/>
  <c r="E40" i="2"/>
  <c r="E41" i="2" s="1"/>
  <c r="F41" i="2" s="1"/>
  <c r="E39" i="2"/>
  <c r="E36" i="2"/>
  <c r="E35" i="2"/>
  <c r="E34" i="2"/>
  <c r="E33" i="2"/>
  <c r="E28" i="2"/>
  <c r="E29" i="2"/>
  <c r="E30" i="2"/>
  <c r="E31" i="2"/>
  <c r="E32" i="2"/>
  <c r="E27" i="2"/>
  <c r="E26" i="2"/>
  <c r="E23" i="2"/>
  <c r="E22" i="2"/>
  <c r="E19" i="2"/>
  <c r="E20" i="2" s="1"/>
  <c r="F20" i="2" s="1"/>
  <c r="E18" i="2"/>
  <c r="E15" i="2"/>
  <c r="E14" i="2"/>
  <c r="E16" i="2" s="1"/>
  <c r="F16" i="2" s="1"/>
  <c r="E13" i="2"/>
  <c r="E10" i="2"/>
  <c r="E11" i="2" s="1"/>
  <c r="F11" i="2" s="1"/>
  <c r="E8" i="2"/>
  <c r="E5" i="2"/>
  <c r="E4" i="2"/>
  <c r="E6" i="2" s="1"/>
  <c r="F6" i="2" s="1"/>
  <c r="E3" i="2"/>
  <c r="E232" i="1"/>
  <c r="E234" i="1"/>
  <c r="E233" i="1"/>
  <c r="E229" i="1"/>
  <c r="E228" i="1"/>
  <c r="E227" i="1"/>
  <c r="E226" i="1"/>
  <c r="E225" i="1"/>
  <c r="E224" i="1"/>
  <c r="E223" i="1"/>
  <c r="E222" i="1"/>
  <c r="E216" i="1"/>
  <c r="E217" i="1"/>
  <c r="E218" i="1"/>
  <c r="E219" i="1"/>
  <c r="E215" i="1"/>
  <c r="E214" i="1"/>
  <c r="E37" i="2" l="1"/>
  <c r="F37" i="2" s="1"/>
  <c r="F52" i="2" s="1"/>
  <c r="G52" i="2" s="1"/>
  <c r="E24" i="2"/>
  <c r="F24" i="2" s="1"/>
  <c r="E220" i="1"/>
  <c r="F220" i="1" s="1"/>
  <c r="E236" i="1"/>
  <c r="F236" i="1" s="1"/>
  <c r="E230" i="1"/>
  <c r="F230" i="1" s="1"/>
  <c r="E51" i="2"/>
  <c r="F51" i="2" s="1"/>
  <c r="E209" i="1"/>
  <c r="E208" i="1"/>
  <c r="E205" i="1"/>
  <c r="E204" i="1"/>
  <c r="E201" i="1"/>
  <c r="E200" i="1"/>
  <c r="E197" i="1"/>
  <c r="E196" i="1"/>
  <c r="E210" i="1" l="1"/>
  <c r="F210" i="1" s="1"/>
  <c r="F237" i="1"/>
  <c r="G237" i="1" s="1"/>
  <c r="E198" i="1"/>
  <c r="F198" i="1" s="1"/>
  <c r="E206" i="1"/>
  <c r="F206" i="1" s="1"/>
  <c r="E202" i="1"/>
  <c r="F202" i="1" s="1"/>
  <c r="C187" i="1"/>
  <c r="D187" i="1"/>
  <c r="E185" i="1"/>
  <c r="E184" i="1"/>
  <c r="E183" i="1"/>
  <c r="E182" i="1"/>
  <c r="E181" i="1"/>
  <c r="E175" i="1"/>
  <c r="E176" i="1"/>
  <c r="E177" i="1"/>
  <c r="E178" i="1"/>
  <c r="E174" i="1"/>
  <c r="E173" i="1"/>
  <c r="E170" i="1"/>
  <c r="E169" i="1"/>
  <c r="E171" i="1" s="1"/>
  <c r="F171" i="1" s="1"/>
  <c r="E166" i="1"/>
  <c r="E165" i="1"/>
  <c r="E167" i="1" s="1"/>
  <c r="F167" i="1" s="1"/>
  <c r="E162" i="1"/>
  <c r="E160" i="1"/>
  <c r="E157" i="1"/>
  <c r="E155" i="1"/>
  <c r="E152" i="1"/>
  <c r="E150" i="1"/>
  <c r="E153" i="1" s="1"/>
  <c r="F153" i="1" s="1"/>
  <c r="E147" i="1"/>
  <c r="E146" i="1"/>
  <c r="E148" i="1" s="1"/>
  <c r="F148" i="1" s="1"/>
  <c r="E145" i="1"/>
  <c r="E139" i="1"/>
  <c r="E140" i="1"/>
  <c r="E138" i="1"/>
  <c r="E137" i="1"/>
  <c r="E133" i="1"/>
  <c r="E134" i="1"/>
  <c r="E135" i="1"/>
  <c r="E136" i="1"/>
  <c r="E132" i="1"/>
  <c r="E131" i="1"/>
  <c r="E128" i="1"/>
  <c r="E127" i="1"/>
  <c r="E124" i="1"/>
  <c r="E123" i="1"/>
  <c r="E120" i="1"/>
  <c r="E119" i="1"/>
  <c r="E118" i="1"/>
  <c r="E115" i="1"/>
  <c r="E114" i="1"/>
  <c r="E113" i="1"/>
  <c r="E116" i="1" s="1"/>
  <c r="F116" i="1" s="1"/>
  <c r="E110" i="1"/>
  <c r="E108" i="1"/>
  <c r="E111" i="1" s="1"/>
  <c r="F111" i="1" s="1"/>
  <c r="E105" i="1"/>
  <c r="E99" i="1"/>
  <c r="E101" i="1"/>
  <c r="E100" i="1"/>
  <c r="E94" i="1"/>
  <c r="E93" i="1"/>
  <c r="E92" i="1"/>
  <c r="E66" i="1"/>
  <c r="E65" i="1"/>
  <c r="E64" i="1"/>
  <c r="E89" i="1"/>
  <c r="E88" i="1"/>
  <c r="E87" i="1"/>
  <c r="E86" i="1"/>
  <c r="E85" i="1"/>
  <c r="E82" i="1"/>
  <c r="E81" i="1"/>
  <c r="E78" i="1"/>
  <c r="E77" i="1"/>
  <c r="E76" i="1"/>
  <c r="E73" i="1"/>
  <c r="E71" i="1"/>
  <c r="E59" i="1"/>
  <c r="E60" i="1"/>
  <c r="E61" i="1"/>
  <c r="E58" i="1"/>
  <c r="E57" i="1"/>
  <c r="E54" i="1"/>
  <c r="E55" i="1" s="1"/>
  <c r="F55" i="1" s="1"/>
  <c r="E53" i="1"/>
  <c r="E50" i="1"/>
  <c r="E49" i="1"/>
  <c r="E48" i="1"/>
  <c r="E45" i="1"/>
  <c r="E43" i="1"/>
  <c r="E186" i="1" l="1"/>
  <c r="F186" i="1" s="1"/>
  <c r="E179" i="1"/>
  <c r="F179" i="1" s="1"/>
  <c r="E141" i="1"/>
  <c r="F141" i="1" s="1"/>
  <c r="E129" i="1"/>
  <c r="F129" i="1" s="1"/>
  <c r="E125" i="1"/>
  <c r="F125" i="1" s="1"/>
  <c r="E106" i="1"/>
  <c r="F106" i="1" s="1"/>
  <c r="E62" i="1"/>
  <c r="F62" i="1" s="1"/>
  <c r="E51" i="1"/>
  <c r="F51" i="1" s="1"/>
  <c r="E46" i="1"/>
  <c r="F46" i="1" s="1"/>
  <c r="F68" i="1" s="1"/>
  <c r="G68" i="1" s="1"/>
  <c r="E121" i="1"/>
  <c r="F121" i="1" s="1"/>
  <c r="E95" i="1"/>
  <c r="F95" i="1" s="1"/>
  <c r="F211" i="1"/>
  <c r="G211" i="1" s="1"/>
  <c r="E163" i="1"/>
  <c r="F163" i="1" s="1"/>
  <c r="E158" i="1"/>
  <c r="F158" i="1" s="1"/>
  <c r="E79" i="1"/>
  <c r="F79" i="1" s="1"/>
  <c r="E67" i="1"/>
  <c r="F67" i="1" s="1"/>
  <c r="E83" i="1"/>
  <c r="F83" i="1" s="1"/>
  <c r="E74" i="1"/>
  <c r="F74" i="1" s="1"/>
  <c r="E90" i="1"/>
  <c r="F90" i="1" s="1"/>
  <c r="E38" i="1"/>
  <c r="E37" i="1"/>
  <c r="E33" i="1"/>
  <c r="E34" i="1"/>
  <c r="E35" i="1"/>
  <c r="E32" i="1"/>
  <c r="E36" i="1"/>
  <c r="E31" i="1"/>
  <c r="E28" i="1"/>
  <c r="E26" i="1"/>
  <c r="E23" i="1"/>
  <c r="E22" i="1"/>
  <c r="E19" i="1"/>
  <c r="E18" i="1"/>
  <c r="E16" i="1"/>
  <c r="F16" i="1" s="1"/>
  <c r="E15" i="1"/>
  <c r="E14" i="1"/>
  <c r="E13" i="1"/>
  <c r="E10" i="1"/>
  <c r="E11" i="1" s="1"/>
  <c r="F11" i="1" s="1"/>
  <c r="E9" i="1"/>
  <c r="E8" i="1"/>
  <c r="E5" i="1"/>
  <c r="E3" i="1"/>
  <c r="F142" i="1" l="1"/>
  <c r="G142" i="1" s="1"/>
  <c r="E39" i="1"/>
  <c r="F39" i="1" s="1"/>
  <c r="E24" i="1"/>
  <c r="F24" i="1" s="1"/>
  <c r="E20" i="1"/>
  <c r="F20" i="1" s="1"/>
  <c r="F193" i="1"/>
  <c r="G193" i="1" s="1"/>
  <c r="E6" i="1"/>
  <c r="F6" i="1" s="1"/>
  <c r="F96" i="1"/>
  <c r="G96" i="1" s="1"/>
  <c r="E187" i="1"/>
  <c r="E29" i="1"/>
  <c r="F29" i="1" s="1"/>
  <c r="F40" i="1" l="1"/>
  <c r="G40" i="1" s="1"/>
  <c r="G238" i="1" s="1"/>
  <c r="G239" i="1" s="1"/>
  <c r="C3" i="3" s="1"/>
  <c r="F53" i="7"/>
  <c r="F54" i="10"/>
  <c r="F99" i="10"/>
  <c r="F60" i="10"/>
  <c r="F71" i="10"/>
  <c r="F75" i="10"/>
  <c r="F85" i="10"/>
  <c r="F94" i="10"/>
  <c r="F59" i="11"/>
  <c r="F64" i="11"/>
  <c r="F68" i="11"/>
  <c r="F34" i="12"/>
  <c r="F31" i="14"/>
  <c r="F21" i="15"/>
  <c r="F66" i="16"/>
  <c r="C10" i="3" l="1"/>
  <c r="E3" i="3"/>
  <c r="E10" i="3" l="1"/>
  <c r="F3" i="3"/>
  <c r="G3" i="3" l="1"/>
  <c r="F10" i="3"/>
</calcChain>
</file>

<file path=xl/sharedStrings.xml><?xml version="1.0" encoding="utf-8"?>
<sst xmlns="http://schemas.openxmlformats.org/spreadsheetml/2006/main" count="1815" uniqueCount="607">
  <si>
    <t>Штукатурка підїзд 1</t>
  </si>
  <si>
    <t>квартира 58.27 м2</t>
  </si>
  <si>
    <t>1.1.1</t>
  </si>
  <si>
    <t xml:space="preserve">кухня </t>
  </si>
  <si>
    <t xml:space="preserve">двері </t>
  </si>
  <si>
    <t>вікно кухня</t>
  </si>
  <si>
    <t>площа стін кухні</t>
  </si>
  <si>
    <t>1.1.2</t>
  </si>
  <si>
    <t>кімната1</t>
  </si>
  <si>
    <t>прохід на балкон</t>
  </si>
  <si>
    <t xml:space="preserve">площа стін кімнати1 </t>
  </si>
  <si>
    <t>1.1.3</t>
  </si>
  <si>
    <t>балкон</t>
  </si>
  <si>
    <t>вікна на балконі</t>
  </si>
  <si>
    <t>площа стін на балконі</t>
  </si>
  <si>
    <t>1.1.4</t>
  </si>
  <si>
    <t xml:space="preserve">ванна </t>
  </si>
  <si>
    <t>площа стін ванни</t>
  </si>
  <si>
    <t>1.1.5</t>
  </si>
  <si>
    <t>туалет</t>
  </si>
  <si>
    <t>двері</t>
  </si>
  <si>
    <t>площа стін туалету</t>
  </si>
  <si>
    <t>кімната2</t>
  </si>
  <si>
    <t>вікно</t>
  </si>
  <si>
    <t>1.1.6</t>
  </si>
  <si>
    <t>1.1.7</t>
  </si>
  <si>
    <t>коридор</t>
  </si>
  <si>
    <t>дод. коридор</t>
  </si>
  <si>
    <t>прохід</t>
  </si>
  <si>
    <t>площа стін коридору</t>
  </si>
  <si>
    <t>м2</t>
  </si>
  <si>
    <t>кімната</t>
  </si>
  <si>
    <t>1.2.1</t>
  </si>
  <si>
    <t>площа стін кімнати</t>
  </si>
  <si>
    <t>квартира 36.71 м2</t>
  </si>
  <si>
    <t>1.2.2</t>
  </si>
  <si>
    <t>кухня</t>
  </si>
  <si>
    <t>вихід на балкон</t>
  </si>
  <si>
    <t>1.2.3</t>
  </si>
  <si>
    <t>ванна/туалет</t>
  </si>
  <si>
    <t>площа стні ванни/туалет</t>
  </si>
  <si>
    <t>1.2.4</t>
  </si>
  <si>
    <t>квартира 35.9 м2</t>
  </si>
  <si>
    <t>1.2.5</t>
  </si>
  <si>
    <t>1.3.1</t>
  </si>
  <si>
    <t>1.3.2</t>
  </si>
  <si>
    <t>1.3.3</t>
  </si>
  <si>
    <t>1.3.4</t>
  </si>
  <si>
    <t>1.3.5</t>
  </si>
  <si>
    <t>квартира 65.01 м2</t>
  </si>
  <si>
    <t>1.4.1</t>
  </si>
  <si>
    <t>довж</t>
  </si>
  <si>
    <t>шир</t>
  </si>
  <si>
    <t>зріз кута кімнати1</t>
  </si>
  <si>
    <t>кутова сторона</t>
  </si>
  <si>
    <t>площа стін кімнати1</t>
  </si>
  <si>
    <t>1.4.2</t>
  </si>
  <si>
    <t>1.4.3</t>
  </si>
  <si>
    <t>прохід балкон</t>
  </si>
  <si>
    <t>1.4.4</t>
  </si>
  <si>
    <t>1.4.5</t>
  </si>
  <si>
    <t>ванна</t>
  </si>
  <si>
    <t>1.4.6</t>
  </si>
  <si>
    <t>1.4.7</t>
  </si>
  <si>
    <t>двері ванна</t>
  </si>
  <si>
    <t>двері туалет</t>
  </si>
  <si>
    <t>двері кухня</t>
  </si>
  <si>
    <t>двері кімната1</t>
  </si>
  <si>
    <t>двері кімната2</t>
  </si>
  <si>
    <t>двері вхідні</t>
  </si>
  <si>
    <t>прохід кухня</t>
  </si>
  <si>
    <t>прохід коридор</t>
  </si>
  <si>
    <t>квартира 80.83м2</t>
  </si>
  <si>
    <t>1.5.1</t>
  </si>
  <si>
    <t>1.5.2</t>
  </si>
  <si>
    <t>1.5.3</t>
  </si>
  <si>
    <t>кімната3</t>
  </si>
  <si>
    <t>.</t>
  </si>
  <si>
    <t>1.5.4</t>
  </si>
  <si>
    <t>1.5.5</t>
  </si>
  <si>
    <t>1.5.6</t>
  </si>
  <si>
    <t>1.5.7</t>
  </si>
  <si>
    <t>прохід до коридора2</t>
  </si>
  <si>
    <t>двері кімната3</t>
  </si>
  <si>
    <t>Коридор2</t>
  </si>
  <si>
    <t>кладовки</t>
  </si>
  <si>
    <t>1.6.1</t>
  </si>
  <si>
    <t>1.6.2</t>
  </si>
  <si>
    <t>кладовка сходова</t>
  </si>
  <si>
    <t>кладовка ліфтова1</t>
  </si>
  <si>
    <t>1.6.3</t>
  </si>
  <si>
    <t>кладовка ліфтова2</t>
  </si>
  <si>
    <t>кладовка ліфтова3</t>
  </si>
  <si>
    <t>1.6.4</t>
  </si>
  <si>
    <t>коридор загальний</t>
  </si>
  <si>
    <t>частина коридору біля 3 кладовок</t>
  </si>
  <si>
    <t>двері в кв. 80.83</t>
  </si>
  <si>
    <t xml:space="preserve">двері в кладовку </t>
  </si>
  <si>
    <t>прохід в частину кородидо до ліфта</t>
  </si>
  <si>
    <t>площа стіни коридору біля 3х кладовок</t>
  </si>
  <si>
    <t>частина коридору біля ліфта</t>
  </si>
  <si>
    <t>двері в кв. 58.27</t>
  </si>
  <si>
    <t>двері в кв36.71</t>
  </si>
  <si>
    <t>двері в кв35.9</t>
  </si>
  <si>
    <t>двері в квартиру 65.04</t>
  </si>
  <si>
    <t>прохід в частину кородида до 3х кладовок</t>
  </si>
  <si>
    <t>двері ліфта</t>
  </si>
  <si>
    <t>сходова клітка</t>
  </si>
  <si>
    <t>прохід сходові марші</t>
  </si>
  <si>
    <t>двері в кладовку на сходовій</t>
  </si>
  <si>
    <t>вікно сходове</t>
  </si>
  <si>
    <t>Площа стін сходової клітки</t>
  </si>
  <si>
    <t>Штукатурка підїзд 2</t>
  </si>
  <si>
    <t>квартира 58.6 м2</t>
  </si>
  <si>
    <t>2.1.1</t>
  </si>
  <si>
    <t>2.1.2</t>
  </si>
  <si>
    <t>площа стін кімнати 2</t>
  </si>
  <si>
    <t>проща стін кімнати 1</t>
  </si>
  <si>
    <t>2.1.3</t>
  </si>
  <si>
    <t>2.1.4</t>
  </si>
  <si>
    <t>2.1.5</t>
  </si>
  <si>
    <t>2.1.6</t>
  </si>
  <si>
    <t>вхідні двері</t>
  </si>
  <si>
    <t>двері в кладовку</t>
  </si>
  <si>
    <t>прохід в додатковий коридор</t>
  </si>
  <si>
    <t>двері в туалет</t>
  </si>
  <si>
    <t>двері в кухню</t>
  </si>
  <si>
    <t>двері у ванну</t>
  </si>
  <si>
    <t>прохід в основний коридор</t>
  </si>
  <si>
    <t>2.1.7</t>
  </si>
  <si>
    <t>кладовка</t>
  </si>
  <si>
    <t>площа стін кладовки</t>
  </si>
  <si>
    <t>2.1.8</t>
  </si>
  <si>
    <t>балкон овальний</t>
  </si>
  <si>
    <t>балконна рама</t>
  </si>
  <si>
    <t>балкон г подібний</t>
  </si>
  <si>
    <t>віко</t>
  </si>
  <si>
    <t>квартира 72.29 м2</t>
  </si>
  <si>
    <t>2.3.1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</si>
  <si>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</si>
  <si>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</si>
  <si>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</si>
  <si>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</si>
  <si>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</si>
  <si>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</si>
  <si>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</si>
  <si>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</si>
  <si>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</si>
  <si>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2.3.2</t>
  </si>
  <si>
    <t>2.3.3</t>
  </si>
  <si>
    <t>2.3.4</t>
  </si>
  <si>
    <t>2.3.5</t>
  </si>
  <si>
    <t>2.3.6</t>
  </si>
  <si>
    <t>2.3.7</t>
  </si>
  <si>
    <t>2.3.8</t>
  </si>
  <si>
    <t>2.4.1</t>
  </si>
  <si>
    <t>2.4.2</t>
  </si>
  <si>
    <t>2.4.3</t>
  </si>
  <si>
    <t>2.4.4</t>
  </si>
  <si>
    <t>2.3.9</t>
  </si>
  <si>
    <t>2.3.10</t>
  </si>
  <si>
    <t>2.4.5</t>
  </si>
  <si>
    <t>2.4.6</t>
  </si>
  <si>
    <t>2.4.7</t>
  </si>
  <si>
    <t>2.4.8</t>
  </si>
  <si>
    <t>2.4.9</t>
  </si>
  <si>
    <t>2.4.10</t>
  </si>
  <si>
    <t>2.5.1</t>
  </si>
  <si>
    <t>двері в кв. 72.29</t>
  </si>
  <si>
    <t>двері в кв. 58.6</t>
  </si>
  <si>
    <t>прохід ліфт</t>
  </si>
  <si>
    <t>2.6.1</t>
  </si>
  <si>
    <t>2.6.3</t>
  </si>
  <si>
    <t>квартира 79.11 м2</t>
  </si>
  <si>
    <t>3.1.1</t>
  </si>
  <si>
    <t>3.1.2</t>
  </si>
  <si>
    <t>3.1.3</t>
  </si>
  <si>
    <t>Штукатурка підїзд 3</t>
  </si>
  <si>
    <t>3.1.4</t>
  </si>
  <si>
    <t>3.1.5</t>
  </si>
  <si>
    <t>3.1.6</t>
  </si>
  <si>
    <t>3.1.7</t>
  </si>
  <si>
    <t>коридор1</t>
  </si>
  <si>
    <t>прохід коридор2</t>
  </si>
  <si>
    <t>коридор2</t>
  </si>
  <si>
    <t>прохід коридор1</t>
  </si>
  <si>
    <t>3.1.8</t>
  </si>
  <si>
    <t>квартира 65.04 м2</t>
  </si>
  <si>
    <t>3.2.1</t>
  </si>
  <si>
    <t>3.2.2</t>
  </si>
  <si>
    <t>3.2.3</t>
  </si>
  <si>
    <t>3.2.4</t>
  </si>
  <si>
    <t>3.2.5</t>
  </si>
  <si>
    <t>3.2.6</t>
  </si>
  <si>
    <t xml:space="preserve">двері кухня </t>
  </si>
  <si>
    <t>3.2.7</t>
  </si>
  <si>
    <t>квартира 36.57 м2</t>
  </si>
  <si>
    <t>3.3.1</t>
  </si>
  <si>
    <t>3.3.2</t>
  </si>
  <si>
    <t>3.3.3</t>
  </si>
  <si>
    <t>3.3.4</t>
  </si>
  <si>
    <t>двері ванна/туалет</t>
  </si>
  <si>
    <t>3.3.5</t>
  </si>
  <si>
    <t>квартира 37.36 м2</t>
  </si>
  <si>
    <t>3.4.1</t>
  </si>
  <si>
    <t>3.4.2</t>
  </si>
  <si>
    <t>3.4.3</t>
  </si>
  <si>
    <t>3.4.4</t>
  </si>
  <si>
    <t>3.4.5</t>
  </si>
  <si>
    <t>3.5.1</t>
  </si>
  <si>
    <t>площа під штукатурку 1 підїзд 2 поверх</t>
  </si>
  <si>
    <t>площа під штукатурку 1 підїзд 2-9 поверх</t>
  </si>
  <si>
    <t>площа під штукатурку 2 підїзд 2 поверх</t>
  </si>
  <si>
    <t>площа під штукатурку 2 підїзд 2-9 поверх</t>
  </si>
  <si>
    <t>3.5.2</t>
  </si>
  <si>
    <t>3.5.3</t>
  </si>
  <si>
    <t>3.5.4</t>
  </si>
  <si>
    <t>3.5.5</t>
  </si>
  <si>
    <t>3.5.6</t>
  </si>
  <si>
    <t>3.5.7</t>
  </si>
  <si>
    <t>площа під штукатурку 3 підїзд 2 поверх</t>
  </si>
  <si>
    <t>площа під штукатурку 3 підїзд 2-9 поверх</t>
  </si>
  <si>
    <t>двері в кв. 79.11</t>
  </si>
  <si>
    <t>двері в кв. 65.04</t>
  </si>
  <si>
    <t>двері в кв36.57</t>
  </si>
  <si>
    <t>двері в кв37.36</t>
  </si>
  <si>
    <t>двері в квартиру 58.27</t>
  </si>
  <si>
    <t>підїзд</t>
  </si>
  <si>
    <t>комерція</t>
  </si>
  <si>
    <t>гаражі</t>
  </si>
  <si>
    <t>площа</t>
  </si>
  <si>
    <t>3.7.1</t>
  </si>
  <si>
    <t>3.6.1</t>
  </si>
  <si>
    <t>3.6.2</t>
  </si>
  <si>
    <t>3.6.3</t>
  </si>
  <si>
    <t>3.6.4</t>
  </si>
  <si>
    <t>3.7.2</t>
  </si>
  <si>
    <t>3.7.3</t>
  </si>
  <si>
    <t>Штукатурка підїзд 4</t>
  </si>
  <si>
    <t>квартира 54.16 м2</t>
  </si>
  <si>
    <t>4.1.1</t>
  </si>
  <si>
    <t>4.1.2</t>
  </si>
  <si>
    <t>4.1.3</t>
  </si>
  <si>
    <t>4.1.4</t>
  </si>
  <si>
    <t>4.1.5</t>
  </si>
  <si>
    <t>прохід в коридор1</t>
  </si>
  <si>
    <t>4.1.6</t>
  </si>
  <si>
    <t>4.1.7</t>
  </si>
  <si>
    <t>квартира 60.13 м2</t>
  </si>
  <si>
    <t>4.2.1</t>
  </si>
  <si>
    <t>прохід в коридор2</t>
  </si>
  <si>
    <t>двері в кімната1</t>
  </si>
  <si>
    <t>4.2.2</t>
  </si>
  <si>
    <t>4.2.3</t>
  </si>
  <si>
    <t>4.2.4</t>
  </si>
  <si>
    <t>4.2.5</t>
  </si>
  <si>
    <t>4.2.6</t>
  </si>
  <si>
    <t>4.2.7</t>
  </si>
  <si>
    <t>4.2.8</t>
  </si>
  <si>
    <t>квартира 75.51м2</t>
  </si>
  <si>
    <t>4.3.1</t>
  </si>
  <si>
    <t>4.3.2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</si>
  <si>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</si>
  <si>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</si>
  <si>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</si>
  <si>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</si>
  <si>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</si>
  <si>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</si>
  <si>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</si>
  <si>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</si>
  <si>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двері в кв. 54.16</t>
  </si>
  <si>
    <t>двері в кв. 60.13</t>
  </si>
  <si>
    <t>двері в кв. 75.51</t>
  </si>
  <si>
    <t>квартира 74.70 м2</t>
  </si>
  <si>
    <t>Штукатурка підїзд 5</t>
  </si>
  <si>
    <t>5.1.1</t>
  </si>
  <si>
    <t>5.1.2</t>
  </si>
  <si>
    <t>5.1.3</t>
  </si>
  <si>
    <t>5.1.4</t>
  </si>
  <si>
    <t>5.1.5</t>
  </si>
  <si>
    <t>5.1.6</t>
  </si>
  <si>
    <t>5.1.8</t>
  </si>
  <si>
    <t>квартира 36.8 м2</t>
  </si>
  <si>
    <t>5.1.9</t>
  </si>
  <si>
    <t>5.2.1</t>
  </si>
  <si>
    <t>5.2.2</t>
  </si>
  <si>
    <t>5.2.3</t>
  </si>
  <si>
    <t>5.2.4</t>
  </si>
  <si>
    <t>5.2.5</t>
  </si>
  <si>
    <t>5.3.1</t>
  </si>
  <si>
    <t>5.3.2</t>
  </si>
  <si>
    <t>5.3.3</t>
  </si>
  <si>
    <t>5.3.4</t>
  </si>
  <si>
    <t>5.3.5</t>
  </si>
  <si>
    <t>5.3.6</t>
  </si>
  <si>
    <t>5.3.7</t>
  </si>
  <si>
    <t>квартира 36.6 м2</t>
  </si>
  <si>
    <t>квартира 37.32 м2</t>
  </si>
  <si>
    <t>5.5.1</t>
  </si>
  <si>
    <t>5.5.2</t>
  </si>
  <si>
    <t>5.5.3</t>
  </si>
  <si>
    <t>5.5.4</t>
  </si>
  <si>
    <t>5.5.5</t>
  </si>
  <si>
    <t>квартира 58.34 м2</t>
  </si>
  <si>
    <t>5.6.1</t>
  </si>
  <si>
    <t>5.6.2</t>
  </si>
  <si>
    <t>5.6.3</t>
  </si>
  <si>
    <t>5.6.4</t>
  </si>
  <si>
    <t>двері в кв. 79.4</t>
  </si>
  <si>
    <t>двері в кв. 65.08</t>
  </si>
  <si>
    <t>двері в кв36.6</t>
  </si>
  <si>
    <t>двері в кв37.32</t>
  </si>
  <si>
    <t>двері в квартиру 58.34</t>
  </si>
  <si>
    <t>Штукатурка комерція</t>
  </si>
  <si>
    <t xml:space="preserve">підїзд1 </t>
  </si>
  <si>
    <t>6.1.1</t>
  </si>
  <si>
    <t>приміщення1</t>
  </si>
  <si>
    <t>пройом</t>
  </si>
  <si>
    <t>вікно панорамне</t>
  </si>
  <si>
    <t>6.1.2</t>
  </si>
  <si>
    <t>приміщення2</t>
  </si>
  <si>
    <t>приміщення3</t>
  </si>
  <si>
    <t>6.1.3</t>
  </si>
  <si>
    <t>6.1.4</t>
  </si>
  <si>
    <t>приміщення4</t>
  </si>
  <si>
    <t>зріз кута приміщення4</t>
  </si>
  <si>
    <t>6.1.5</t>
  </si>
  <si>
    <t>приміщення5</t>
  </si>
  <si>
    <t>6.1.6</t>
  </si>
  <si>
    <t>приміщення6</t>
  </si>
  <si>
    <t>приміщення7</t>
  </si>
  <si>
    <t>6.1.7</t>
  </si>
  <si>
    <t>приміщення8</t>
  </si>
  <si>
    <t>6.1.8</t>
  </si>
  <si>
    <t>приміщення9</t>
  </si>
  <si>
    <t>двері ліфтові</t>
  </si>
  <si>
    <t>прохід сходова</t>
  </si>
  <si>
    <t>приміщення10</t>
  </si>
  <si>
    <t>6.1.9</t>
  </si>
  <si>
    <t>6.1.10</t>
  </si>
  <si>
    <t>прохід до приміщення 9</t>
  </si>
  <si>
    <t>підїзд2</t>
  </si>
  <si>
    <t>6.2.1</t>
  </si>
  <si>
    <t>6.2.2</t>
  </si>
  <si>
    <t>6.2.3</t>
  </si>
  <si>
    <t>6.2.4</t>
  </si>
  <si>
    <t>прохід до приміщення8</t>
  </si>
  <si>
    <t>6.2.5</t>
  </si>
  <si>
    <t>приміщення 5</t>
  </si>
  <si>
    <t>прохід в приміщення6</t>
  </si>
  <si>
    <t>двері ліфт</t>
  </si>
  <si>
    <t>6.2.6</t>
  </si>
  <si>
    <t>приміщення 6</t>
  </si>
  <si>
    <t>прохід в приміщення5</t>
  </si>
  <si>
    <t>6.2.7</t>
  </si>
  <si>
    <t>6.1.11</t>
  </si>
  <si>
    <t>приміщення11</t>
  </si>
  <si>
    <t>підїзд3</t>
  </si>
  <si>
    <t>6.3.1</t>
  </si>
  <si>
    <t>6.3.3</t>
  </si>
  <si>
    <t>приміщення3(туалет)</t>
  </si>
  <si>
    <t>приміщення4(туалет)</t>
  </si>
  <si>
    <t>6.3.4</t>
  </si>
  <si>
    <t>6.3.5</t>
  </si>
  <si>
    <t>двері прим.2</t>
  </si>
  <si>
    <t>двері прим.3</t>
  </si>
  <si>
    <t>двері прим4</t>
  </si>
  <si>
    <t>двері прим6</t>
  </si>
  <si>
    <t>приміщення5.1</t>
  </si>
  <si>
    <t>прохід прим5.2</t>
  </si>
  <si>
    <t>прим5.2</t>
  </si>
  <si>
    <t>прохід прим5.1</t>
  </si>
  <si>
    <t>прохід прим8</t>
  </si>
  <si>
    <t>6.3.6</t>
  </si>
  <si>
    <t>двері прим5</t>
  </si>
  <si>
    <t>6.3.7</t>
  </si>
  <si>
    <t>двері прим8</t>
  </si>
  <si>
    <t>прохід прим5</t>
  </si>
  <si>
    <t>прохід прим10</t>
  </si>
  <si>
    <t>двері прим7</t>
  </si>
  <si>
    <t>двері прим10</t>
  </si>
  <si>
    <t>прохід прим9</t>
  </si>
  <si>
    <t>двері прим12</t>
  </si>
  <si>
    <t>прохід прим12</t>
  </si>
  <si>
    <t>6.3.8</t>
  </si>
  <si>
    <t>6.3.9</t>
  </si>
  <si>
    <t>6.3.10</t>
  </si>
  <si>
    <t>6.3.11</t>
  </si>
  <si>
    <t>примізення 11</t>
  </si>
  <si>
    <t xml:space="preserve">вікно </t>
  </si>
  <si>
    <t>двері прим9</t>
  </si>
  <si>
    <t>двері прим11</t>
  </si>
  <si>
    <t>6.3.12</t>
  </si>
  <si>
    <t>приміщення12</t>
  </si>
  <si>
    <t>6.3.13</t>
  </si>
  <si>
    <t>приміщення13</t>
  </si>
  <si>
    <t>прохід прим16</t>
  </si>
  <si>
    <t>двері прим14</t>
  </si>
  <si>
    <t>двері прим15</t>
  </si>
  <si>
    <t>примізення 14</t>
  </si>
  <si>
    <t>приміщення 16</t>
  </si>
  <si>
    <t>6.3.14</t>
  </si>
  <si>
    <t>6.3.15</t>
  </si>
  <si>
    <t>6.3.16</t>
  </si>
  <si>
    <t>двері прим17</t>
  </si>
  <si>
    <t>прохід прим13</t>
  </si>
  <si>
    <t>прохід прим21</t>
  </si>
  <si>
    <t>6.3.17</t>
  </si>
  <si>
    <t>приміщення 15</t>
  </si>
  <si>
    <t>приміщення 17</t>
  </si>
  <si>
    <t>двері прим16</t>
  </si>
  <si>
    <t>двері прим18</t>
  </si>
  <si>
    <t>двері на вулицю</t>
  </si>
  <si>
    <t>приміщення 18</t>
  </si>
  <si>
    <t>6.3.18</t>
  </si>
  <si>
    <t>двері прим21</t>
  </si>
  <si>
    <t>приміщення 19</t>
  </si>
  <si>
    <t>6.3.19</t>
  </si>
  <si>
    <t>6.3.20</t>
  </si>
  <si>
    <t>приміщення20</t>
  </si>
  <si>
    <t>двері прим19</t>
  </si>
  <si>
    <t>двері прим20</t>
  </si>
  <si>
    <t>6.3.21</t>
  </si>
  <si>
    <t>приміщення21</t>
  </si>
  <si>
    <t>приміщення22</t>
  </si>
  <si>
    <t>двері в двір</t>
  </si>
  <si>
    <t>6.3.22</t>
  </si>
  <si>
    <t>6.3.23</t>
  </si>
  <si>
    <t>6.3.24</t>
  </si>
  <si>
    <t>6.3.25</t>
  </si>
  <si>
    <t>6.3.26</t>
  </si>
  <si>
    <t>6.3.27</t>
  </si>
  <si>
    <t>двері кладовки1</t>
  </si>
  <si>
    <t>двері кладовки2</t>
  </si>
  <si>
    <t>двері кладовки3</t>
  </si>
  <si>
    <t>6.3.28</t>
  </si>
  <si>
    <t>прохід до ліфтової</t>
  </si>
  <si>
    <t>коридор1 біля 3х кладовок</t>
  </si>
  <si>
    <t>коридор2 біля ліфтової</t>
  </si>
  <si>
    <t>прохід до коридор1</t>
  </si>
  <si>
    <t>прохід на сходову</t>
  </si>
  <si>
    <t>підїзд4</t>
  </si>
  <si>
    <t>6.4.1</t>
  </si>
  <si>
    <t>двері прим2</t>
  </si>
  <si>
    <t>6.4.2</t>
  </si>
  <si>
    <t>двері прим1</t>
  </si>
  <si>
    <t>двері прим3</t>
  </si>
  <si>
    <t>6.4.3</t>
  </si>
  <si>
    <t>двері у двір</t>
  </si>
  <si>
    <t>прохід прим6</t>
  </si>
  <si>
    <t>6.4.5</t>
  </si>
  <si>
    <t>6.4.4</t>
  </si>
  <si>
    <t>додаткова стіна</t>
  </si>
  <si>
    <t>6.4.6</t>
  </si>
  <si>
    <t>прохід прим3</t>
  </si>
  <si>
    <t>6.4.7</t>
  </si>
  <si>
    <t>6.4.8</t>
  </si>
  <si>
    <t>двері вулиця</t>
  </si>
  <si>
    <t>6.4.9</t>
  </si>
  <si>
    <t>6.4.10</t>
  </si>
  <si>
    <t>6.4.11</t>
  </si>
  <si>
    <t>6.4.12</t>
  </si>
  <si>
    <t>6.4.13</t>
  </si>
  <si>
    <t>6.4.14</t>
  </si>
  <si>
    <t>приміщення14</t>
  </si>
  <si>
    <t>двері  прим10</t>
  </si>
  <si>
    <t>двері прим13</t>
  </si>
  <si>
    <t>приміщення15</t>
  </si>
  <si>
    <t>6.4.15</t>
  </si>
  <si>
    <t>коридор сходова</t>
  </si>
  <si>
    <t>схова клітка</t>
  </si>
  <si>
    <t>прохід ліфтова</t>
  </si>
  <si>
    <t>прохід сходова клітка</t>
  </si>
  <si>
    <t>підїзд5</t>
  </si>
  <si>
    <t>6.5.1</t>
  </si>
  <si>
    <t xml:space="preserve">двер вулиця </t>
  </si>
  <si>
    <t>6.5.2</t>
  </si>
  <si>
    <t>6.5.3</t>
  </si>
  <si>
    <t>дері прим7</t>
  </si>
  <si>
    <t xml:space="preserve">приміщення4 </t>
  </si>
  <si>
    <t>6.5.6</t>
  </si>
  <si>
    <t>6.5.4</t>
  </si>
  <si>
    <t>6.5.5</t>
  </si>
  <si>
    <t>6.5.7</t>
  </si>
  <si>
    <t>6.5.8</t>
  </si>
  <si>
    <t>6.5.9</t>
  </si>
  <si>
    <t>пройом прим7</t>
  </si>
  <si>
    <t>6.5.10</t>
  </si>
  <si>
    <t>6.5.11</t>
  </si>
  <si>
    <t>6.5.12</t>
  </si>
  <si>
    <t>6.5.13</t>
  </si>
  <si>
    <t>6.5.14</t>
  </si>
  <si>
    <t>перегородка</t>
  </si>
  <si>
    <t>6.5.15</t>
  </si>
  <si>
    <t>пройом прим16</t>
  </si>
  <si>
    <t>пройом прим14</t>
  </si>
  <si>
    <t>6.5.16</t>
  </si>
  <si>
    <t>приміщення16</t>
  </si>
  <si>
    <t>зріз кута приміщення16</t>
  </si>
  <si>
    <t>зріз кута приміщення12</t>
  </si>
  <si>
    <t>приміщення17</t>
  </si>
  <si>
    <t>6.5.17</t>
  </si>
  <si>
    <t>пройом прим17</t>
  </si>
  <si>
    <t>пройом прим15</t>
  </si>
  <si>
    <t>приміщення18</t>
  </si>
  <si>
    <t>6.5.18</t>
  </si>
  <si>
    <t>6.5.19</t>
  </si>
  <si>
    <t>приміщення19</t>
  </si>
  <si>
    <t>пройом прим25</t>
  </si>
  <si>
    <t>6.5.20</t>
  </si>
  <si>
    <t>6.5.21</t>
  </si>
  <si>
    <t>двері прим25</t>
  </si>
  <si>
    <t>6.5.22</t>
  </si>
  <si>
    <t>6.5.23</t>
  </si>
  <si>
    <t>приміщення23</t>
  </si>
  <si>
    <t>двері прим24</t>
  </si>
  <si>
    <t>6.5.24</t>
  </si>
  <si>
    <t>приміщення24</t>
  </si>
  <si>
    <t>двері прим23</t>
  </si>
  <si>
    <t>6.5.25</t>
  </si>
  <si>
    <t>приміщення25</t>
  </si>
  <si>
    <t>двері прим22</t>
  </si>
  <si>
    <t>двері прим26</t>
  </si>
  <si>
    <t>пройом прим19</t>
  </si>
  <si>
    <t>приміщення26</t>
  </si>
  <si>
    <t>6.5.26</t>
  </si>
  <si>
    <t>6.5.27</t>
  </si>
  <si>
    <t>6.5.28</t>
  </si>
  <si>
    <t>6.5.29</t>
  </si>
  <si>
    <t>6.5.30</t>
  </si>
  <si>
    <t>прохід до ліфта</t>
  </si>
  <si>
    <t>Штукатурка підвал</t>
  </si>
  <si>
    <t>підїзд1</t>
  </si>
  <si>
    <t>7.1.1</t>
  </si>
  <si>
    <t>7.1.2</t>
  </si>
  <si>
    <t>7.1.3</t>
  </si>
  <si>
    <t>пройом прим4</t>
  </si>
  <si>
    <t>пройом прим6</t>
  </si>
  <si>
    <t>7.1.4</t>
  </si>
  <si>
    <t>7.1.5</t>
  </si>
  <si>
    <t>7.1.6</t>
  </si>
  <si>
    <t>пройом прим3</t>
  </si>
  <si>
    <t>7.1.7</t>
  </si>
  <si>
    <t>пройом прим10</t>
  </si>
  <si>
    <t>7.1.8</t>
  </si>
  <si>
    <t>7.1.9</t>
  </si>
  <si>
    <t>7.1.10</t>
  </si>
  <si>
    <t>пройом прим9</t>
  </si>
  <si>
    <t>7.1.11</t>
  </si>
  <si>
    <t>7.1.12</t>
  </si>
  <si>
    <t>приміщення 12</t>
  </si>
  <si>
    <t>колона</t>
  </si>
  <si>
    <t>ворота</t>
  </si>
  <si>
    <t>7.1.13</t>
  </si>
  <si>
    <t>приміщення 13</t>
  </si>
  <si>
    <t>7.2.1</t>
  </si>
  <si>
    <t>приміщення3.1</t>
  </si>
  <si>
    <t>приміщення3.2</t>
  </si>
  <si>
    <t>прохід прим3.2</t>
  </si>
  <si>
    <t>прохід прим3.1</t>
  </si>
  <si>
    <t>7.2.2</t>
  </si>
  <si>
    <t>7.2.3</t>
  </si>
  <si>
    <t>7.2.4</t>
  </si>
  <si>
    <t>приміщення4.1</t>
  </si>
  <si>
    <t>прохід прим4.2</t>
  </si>
  <si>
    <t>приміщення4.2</t>
  </si>
  <si>
    <t>прохід прим4.1</t>
  </si>
  <si>
    <t>7.2.5</t>
  </si>
  <si>
    <t>7.2.6</t>
  </si>
  <si>
    <t>7.3.1</t>
  </si>
  <si>
    <t>7.3.2</t>
  </si>
  <si>
    <t>7.3.3</t>
  </si>
  <si>
    <t>7.3.4</t>
  </si>
  <si>
    <t>7.3.5</t>
  </si>
  <si>
    <t>зріз кута</t>
  </si>
  <si>
    <t xml:space="preserve">кутова стіна </t>
  </si>
  <si>
    <t>7.3.6</t>
  </si>
  <si>
    <t>7.3.7</t>
  </si>
  <si>
    <t>7.3.8</t>
  </si>
  <si>
    <t>7.3.9</t>
  </si>
  <si>
    <t>приміщення9.1</t>
  </si>
  <si>
    <t>приміщення9.2</t>
  </si>
  <si>
    <t>пройом прим9.2</t>
  </si>
  <si>
    <t>пройом прим9.1</t>
  </si>
  <si>
    <t>7.3.10</t>
  </si>
  <si>
    <t>7.4.1</t>
  </si>
  <si>
    <t>7.4.2</t>
  </si>
  <si>
    <t>7.4.3</t>
  </si>
  <si>
    <t>7.4.4</t>
  </si>
  <si>
    <t>пройом прим4.2</t>
  </si>
  <si>
    <t>пройом прим4.1</t>
  </si>
  <si>
    <t>7.4.5</t>
  </si>
  <si>
    <t>Коридор1</t>
  </si>
  <si>
    <t>7.5.1</t>
  </si>
  <si>
    <t>7.5.2</t>
  </si>
  <si>
    <t>7.5.3</t>
  </si>
  <si>
    <t>7.5.4</t>
  </si>
  <si>
    <t>пройом прим5</t>
  </si>
  <si>
    <t>7.5.5</t>
  </si>
  <si>
    <t>пройом вулиця</t>
  </si>
  <si>
    <t>пройом прим8</t>
  </si>
  <si>
    <t>7.5.6</t>
  </si>
  <si>
    <t>прийом прим5</t>
  </si>
  <si>
    <t>ціна грн/м2</t>
  </si>
  <si>
    <t>вартість</t>
  </si>
  <si>
    <t>вовіз 10%</t>
  </si>
  <si>
    <t>податки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</si>
</sst>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5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2" xfId="0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G10" sqref="G10"/>
    </sheetView>
  </sheetViews>
  <sheetFormatPr defaultRowHeight="15" x14ac:dyDescent="0.25"/>
  <cols>
    <col min="4" max="4" width="11.5703125" bestFit="1" customWidth="1"/>
    <col min="6" max="6" width="12" bestFit="1" customWidth="1"/>
    <col min="7" max="7" width="11.42578125" bestFit="1" customWidth="1"/>
  </cols>
  <sheetData>
    <row r="2" spans="1:7" x14ac:dyDescent="0.25">
      <c r="B2" t="s">
        <v>227</v>
      </c>
      <c r="C2" t="s">
        <v>230</v>
      </c>
      <c r="D2" t="s">
        <v>603</v>
      </c>
      <c r="E2" t="s">
        <v>604</v>
      </c>
      <c r="F2" t="s">
        <v>605</v>
      </c>
      <c r="G2" t="s">
        <v>606</v>
      </c>
    </row>
    <row r="3" spans="1:7" x14ac:dyDescent="0.25">
      <c r="A3">
        <v>1</v>
      </c>
      <c r="B3">
        <v>1</v>
      </c>
      <c r="C3">
        <f>'п1(2-9)'!G239</f>
        <v>9483.1649999999991</v>
      </c>
      <c r="D3">
        <v>130</v>
      </c>
      <c r="E3">
        <f>C3*D3</f>
        <v>1232811.45</v>
      </c>
      <c r="F3">
        <f>E3*1.1</f>
        <v>1356092.595</v>
      </c>
      <c r="G3">
        <f>F3*1.05</f>
        <v>1423897.2247500001</v>
      </c>
    </row>
    <row r="4" spans="1:7" x14ac:dyDescent="0.25">
      <c r="A4">
        <v>2</v>
      </c>
      <c r="B4">
        <v>2</v>
      </c>
      <c r="C4">
        <f>'п2(2-9)'!G244</f>
        <v>9253.637999999999</v>
      </c>
      <c r="D4">
        <v>130</v>
      </c>
      <c r="E4">
        <f t="shared" ref="E4:E9" si="0">C4*D4</f>
        <v>1202972.94</v>
      </c>
      <c r="F4">
        <f t="shared" ref="F4:F9" si="1">E4*1.1</f>
        <v>1323270.2339999999</v>
      </c>
      <c r="G4">
        <f t="shared" ref="G4:G9" si="2">F4*1.05</f>
        <v>1389433.7457000001</v>
      </c>
    </row>
    <row r="5" spans="1:7" x14ac:dyDescent="0.25">
      <c r="A5">
        <v>3</v>
      </c>
      <c r="B5">
        <v>3</v>
      </c>
      <c r="C5">
        <f>'п3(2-9)'!G238</f>
        <v>9524.1725999999981</v>
      </c>
      <c r="D5">
        <v>130</v>
      </c>
      <c r="E5">
        <f t="shared" si="0"/>
        <v>1238142.4379999998</v>
      </c>
      <c r="F5">
        <f t="shared" si="1"/>
        <v>1361956.6817999999</v>
      </c>
      <c r="G5">
        <f t="shared" si="2"/>
        <v>1430054.5158899999</v>
      </c>
    </row>
    <row r="6" spans="1:7" x14ac:dyDescent="0.25">
      <c r="A6">
        <v>4</v>
      </c>
      <c r="B6">
        <v>4</v>
      </c>
      <c r="C6">
        <f>'п4(2-9)'!G170</f>
        <v>6455.223</v>
      </c>
      <c r="D6">
        <v>130</v>
      </c>
      <c r="E6">
        <f t="shared" si="0"/>
        <v>839178.99</v>
      </c>
      <c r="F6">
        <f t="shared" si="1"/>
        <v>923096.88900000008</v>
      </c>
      <c r="G6">
        <f t="shared" si="2"/>
        <v>969251.73345000017</v>
      </c>
    </row>
    <row r="7" spans="1:7" x14ac:dyDescent="0.25">
      <c r="A7">
        <v>5</v>
      </c>
      <c r="B7">
        <v>5</v>
      </c>
      <c r="C7">
        <f>'п5(2-9)'!G266</f>
        <v>10621.9395</v>
      </c>
      <c r="D7">
        <v>130</v>
      </c>
      <c r="E7">
        <f t="shared" si="0"/>
        <v>1380852.135</v>
      </c>
      <c r="F7">
        <f t="shared" si="1"/>
        <v>1518937.3485000001</v>
      </c>
      <c r="G7">
        <f t="shared" si="2"/>
        <v>1594884.2159250001</v>
      </c>
    </row>
    <row r="8" spans="1:7" x14ac:dyDescent="0.25">
      <c r="A8">
        <v>6</v>
      </c>
      <c r="B8" t="s">
        <v>228</v>
      </c>
      <c r="C8">
        <f>кп1!F73+кп2!F60+кп3!F167+кп4!F100+кп5!F182</f>
        <v>5134.4009999999998</v>
      </c>
      <c r="D8">
        <v>130</v>
      </c>
      <c r="E8">
        <f t="shared" si="0"/>
        <v>667472.13</v>
      </c>
      <c r="F8">
        <f t="shared" si="1"/>
        <v>734219.34300000011</v>
      </c>
      <c r="G8">
        <f t="shared" si="2"/>
        <v>770930.31015000015</v>
      </c>
    </row>
    <row r="9" spans="1:7" x14ac:dyDescent="0.25">
      <c r="A9">
        <v>7</v>
      </c>
      <c r="B9" t="s">
        <v>229</v>
      </c>
      <c r="C9">
        <f>гп1!F82+гп2!F56+гп3!F71+гп4!F37+гп5!F67</f>
        <v>3124.0464999999995</v>
      </c>
      <c r="D9">
        <v>130</v>
      </c>
      <c r="E9">
        <f t="shared" si="0"/>
        <v>406126.04499999993</v>
      </c>
      <c r="F9">
        <f t="shared" si="1"/>
        <v>446738.64949999994</v>
      </c>
      <c r="G9">
        <f t="shared" si="2"/>
        <v>469075.58197499998</v>
      </c>
    </row>
    <row r="10" spans="1:7" x14ac:dyDescent="0.25">
      <c r="C10">
        <f>SUM(C3:C9)</f>
        <v>53596.585599999991</v>
      </c>
      <c r="E10">
        <f>SUM(E3:E9)</f>
        <v>6967556.1279999996</v>
      </c>
      <c r="F10">
        <f>SUM(F3:F9)</f>
        <v>7664311.7408000007</v>
      </c>
      <c r="G10">
        <v>8015841.6838500015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82" workbookViewId="0">
      <selection sqref="A1:E2"/>
    </sheetView>
  </sheetViews>
  <sheetFormatPr defaultRowHeight="15" x14ac:dyDescent="0.25"/>
  <cols>
    <col min="2" max="2" width="27.140625" bestFit="1" customWidth="1"/>
  </cols>
  <sheetData>
    <row r="1" spans="1:6" ht="18.75" x14ac:dyDescent="0.3">
      <c r="A1" s="11">
        <v>6</v>
      </c>
      <c r="B1" s="11" t="s">
        <v>313</v>
      </c>
    </row>
    <row r="2" spans="1:6" x14ac:dyDescent="0.25">
      <c r="A2" s="1">
        <v>6.4</v>
      </c>
      <c r="B2" s="2" t="s">
        <v>441</v>
      </c>
      <c r="C2" s="3"/>
      <c r="D2" s="3"/>
      <c r="E2" s="4"/>
    </row>
    <row r="3" spans="1:6" x14ac:dyDescent="0.25">
      <c r="A3" s="13" t="s">
        <v>442</v>
      </c>
      <c r="B3" s="3" t="s">
        <v>316</v>
      </c>
      <c r="C3" s="3">
        <v>2.7</v>
      </c>
      <c r="D3" s="3">
        <v>1.84</v>
      </c>
      <c r="E3" s="4">
        <f>(C3+D3)*2*3.6</f>
        <v>32.688000000000002</v>
      </c>
    </row>
    <row r="4" spans="1:6" x14ac:dyDescent="0.25">
      <c r="A4" s="5"/>
      <c r="B4" s="6" t="s">
        <v>23</v>
      </c>
      <c r="C4" s="6">
        <v>1</v>
      </c>
      <c r="D4" s="6">
        <v>3.3</v>
      </c>
      <c r="E4" s="7">
        <f>C4*D4</f>
        <v>3.3</v>
      </c>
    </row>
    <row r="5" spans="1:6" x14ac:dyDescent="0.25">
      <c r="A5" s="5"/>
      <c r="B5" s="6" t="s">
        <v>443</v>
      </c>
      <c r="C5" s="6">
        <v>0.92</v>
      </c>
      <c r="D5" s="6">
        <v>3.3</v>
      </c>
      <c r="E5" s="7">
        <f>C5*D5</f>
        <v>3.036</v>
      </c>
    </row>
    <row r="6" spans="1:6" x14ac:dyDescent="0.25">
      <c r="A6" s="8"/>
      <c r="B6" s="9"/>
      <c r="C6" s="9"/>
      <c r="D6" s="9"/>
      <c r="E6" s="10">
        <f>E3-E4-E5</f>
        <v>26.352</v>
      </c>
      <c r="F6">
        <f>E6</f>
        <v>26.352</v>
      </c>
    </row>
    <row r="8" spans="1:6" x14ac:dyDescent="0.25">
      <c r="A8" s="13" t="s">
        <v>444</v>
      </c>
      <c r="B8" s="3" t="s">
        <v>320</v>
      </c>
      <c r="C8" s="3">
        <v>4.16</v>
      </c>
      <c r="D8" s="3">
        <v>1.84</v>
      </c>
      <c r="E8" s="4">
        <f>(C8+D8)*2*3.6</f>
        <v>43.2</v>
      </c>
    </row>
    <row r="9" spans="1:6" x14ac:dyDescent="0.25">
      <c r="A9" s="5"/>
      <c r="B9" s="6" t="s">
        <v>448</v>
      </c>
      <c r="C9" s="6">
        <v>2.09</v>
      </c>
      <c r="D9" s="6">
        <v>3.3</v>
      </c>
      <c r="E9" s="7">
        <f>C9*D9</f>
        <v>6.8969999999999994</v>
      </c>
    </row>
    <row r="10" spans="1:6" x14ac:dyDescent="0.25">
      <c r="A10" s="5"/>
      <c r="B10" s="6" t="s">
        <v>445</v>
      </c>
      <c r="C10" s="6">
        <v>0.92</v>
      </c>
      <c r="D10" s="6">
        <v>2.1</v>
      </c>
      <c r="E10" s="7">
        <f>C10*D10</f>
        <v>1.9320000000000002</v>
      </c>
    </row>
    <row r="11" spans="1:6" x14ac:dyDescent="0.25">
      <c r="A11" s="5"/>
      <c r="B11" s="6" t="s">
        <v>446</v>
      </c>
      <c r="C11" s="6">
        <v>1.44</v>
      </c>
      <c r="D11" s="6">
        <v>3.3</v>
      </c>
      <c r="E11" s="7">
        <f>C11*D11</f>
        <v>4.7519999999999998</v>
      </c>
    </row>
    <row r="12" spans="1:6" x14ac:dyDescent="0.25">
      <c r="A12" s="8"/>
      <c r="B12" s="9"/>
      <c r="C12" s="9"/>
      <c r="D12" s="9"/>
      <c r="E12" s="10">
        <f>E8-SUM(E9:E11)</f>
        <v>29.619000000000003</v>
      </c>
      <c r="F12">
        <f>E12</f>
        <v>29.619000000000003</v>
      </c>
    </row>
    <row r="14" spans="1:6" x14ac:dyDescent="0.25">
      <c r="A14" s="13" t="s">
        <v>447</v>
      </c>
      <c r="B14" s="3" t="s">
        <v>321</v>
      </c>
      <c r="C14" s="3">
        <v>2.61</v>
      </c>
      <c r="D14" s="3">
        <v>4.25</v>
      </c>
      <c r="E14" s="4">
        <f>(C14+D14)*2*3.6</f>
        <v>49.391999999999996</v>
      </c>
    </row>
    <row r="15" spans="1:6" x14ac:dyDescent="0.25">
      <c r="A15" s="5"/>
      <c r="B15" s="6" t="s">
        <v>443</v>
      </c>
      <c r="C15" s="6">
        <v>1.44</v>
      </c>
      <c r="D15" s="6">
        <v>3.3</v>
      </c>
      <c r="E15" s="7">
        <f>C15*D15</f>
        <v>4.7519999999999998</v>
      </c>
    </row>
    <row r="16" spans="1:6" x14ac:dyDescent="0.25">
      <c r="A16" s="5"/>
      <c r="B16" s="6" t="s">
        <v>374</v>
      </c>
      <c r="C16" s="6">
        <v>0.92</v>
      </c>
      <c r="D16" s="6">
        <v>2.1</v>
      </c>
      <c r="E16" s="7">
        <f>C16*D16</f>
        <v>1.9320000000000002</v>
      </c>
    </row>
    <row r="17" spans="1:7" x14ac:dyDescent="0.25">
      <c r="A17" s="5"/>
      <c r="B17" s="12" t="s">
        <v>449</v>
      </c>
      <c r="C17" s="12">
        <v>1.55</v>
      </c>
      <c r="D17" s="12">
        <v>3.6</v>
      </c>
      <c r="E17" s="7">
        <f>C17*D17</f>
        <v>5.58</v>
      </c>
    </row>
    <row r="18" spans="1:7" x14ac:dyDescent="0.25">
      <c r="A18" s="8"/>
      <c r="B18" s="9"/>
      <c r="C18" s="9"/>
      <c r="D18" s="9"/>
      <c r="E18" s="10">
        <f>E14-SUM(E15:E17)</f>
        <v>37.128</v>
      </c>
      <c r="F18">
        <f>E18</f>
        <v>37.128</v>
      </c>
    </row>
    <row r="20" spans="1:7" x14ac:dyDescent="0.25">
      <c r="A20" s="13" t="s">
        <v>451</v>
      </c>
      <c r="B20" s="3" t="s">
        <v>324</v>
      </c>
      <c r="C20" s="3">
        <v>4.25</v>
      </c>
      <c r="D20" s="3">
        <v>2.06</v>
      </c>
      <c r="E20" s="4">
        <f>(C20+D20)*2*3.6</f>
        <v>45.432000000000002</v>
      </c>
    </row>
    <row r="21" spans="1:7" x14ac:dyDescent="0.25">
      <c r="A21" s="5"/>
      <c r="B21" s="6" t="s">
        <v>20</v>
      </c>
      <c r="C21" s="6">
        <v>0.92</v>
      </c>
      <c r="D21" s="6">
        <v>2.1</v>
      </c>
      <c r="E21" s="7">
        <f>C21*D21</f>
        <v>1.9320000000000002</v>
      </c>
    </row>
    <row r="22" spans="1:7" x14ac:dyDescent="0.25">
      <c r="A22" s="8"/>
      <c r="B22" s="9"/>
      <c r="C22" s="9"/>
      <c r="D22" s="9"/>
      <c r="E22" s="10">
        <f>E20-E21</f>
        <v>43.5</v>
      </c>
      <c r="F22">
        <f>E22</f>
        <v>43.5</v>
      </c>
    </row>
    <row r="24" spans="1:7" x14ac:dyDescent="0.25">
      <c r="A24" s="13" t="s">
        <v>450</v>
      </c>
      <c r="B24" s="3" t="s">
        <v>327</v>
      </c>
      <c r="C24" s="3">
        <v>2.0699999999999998</v>
      </c>
      <c r="D24" s="3">
        <v>4.25</v>
      </c>
      <c r="E24" s="4">
        <f>(C24+D24)*2*3.6</f>
        <v>45.504000000000005</v>
      </c>
    </row>
    <row r="25" spans="1:7" x14ac:dyDescent="0.25">
      <c r="A25" s="5"/>
      <c r="B25" s="6" t="s">
        <v>452</v>
      </c>
      <c r="C25" s="6">
        <v>6.1</v>
      </c>
      <c r="D25" s="6">
        <v>3.6</v>
      </c>
      <c r="E25" s="7">
        <f>C25*D25</f>
        <v>21.96</v>
      </c>
    </row>
    <row r="26" spans="1:7" x14ac:dyDescent="0.25">
      <c r="A26" s="5"/>
      <c r="B26" s="6" t="s">
        <v>446</v>
      </c>
      <c r="C26" s="6">
        <v>0.92</v>
      </c>
      <c r="D26" s="6">
        <v>2.1</v>
      </c>
      <c r="E26" s="7">
        <f t="shared" ref="E26:E27" si="0">C26*D26</f>
        <v>1.9320000000000002</v>
      </c>
    </row>
    <row r="27" spans="1:7" x14ac:dyDescent="0.25">
      <c r="A27" s="5"/>
      <c r="B27" s="6" t="s">
        <v>366</v>
      </c>
      <c r="C27" s="6">
        <v>0.92</v>
      </c>
      <c r="D27" s="6">
        <v>2.1</v>
      </c>
      <c r="E27" s="7">
        <f t="shared" si="0"/>
        <v>1.9320000000000002</v>
      </c>
    </row>
    <row r="28" spans="1:7" x14ac:dyDescent="0.25">
      <c r="A28" s="8"/>
      <c r="B28" s="9"/>
      <c r="C28" s="9"/>
      <c r="D28" s="9"/>
      <c r="E28" s="10">
        <f>E24+E25-E26-E27</f>
        <v>63.599999999999994</v>
      </c>
      <c r="F28">
        <f>E28</f>
        <v>63.599999999999994</v>
      </c>
    </row>
    <row r="30" spans="1:7" x14ac:dyDescent="0.25">
      <c r="A30" s="13" t="s">
        <v>453</v>
      </c>
      <c r="B30" s="3" t="s">
        <v>329</v>
      </c>
      <c r="C30" s="3">
        <v>5.91</v>
      </c>
      <c r="D30" s="3">
        <v>6.98</v>
      </c>
      <c r="E30" s="4">
        <f>(C30+D30)*2*3.6</f>
        <v>92.808000000000007</v>
      </c>
    </row>
    <row r="31" spans="1:7" x14ac:dyDescent="0.25">
      <c r="A31" s="5"/>
      <c r="B31" s="6" t="s">
        <v>376</v>
      </c>
      <c r="C31" s="6">
        <v>1.31</v>
      </c>
      <c r="D31" s="6">
        <v>3</v>
      </c>
      <c r="E31" s="7">
        <f>C31*D31</f>
        <v>3.93</v>
      </c>
    </row>
    <row r="32" spans="1:7" x14ac:dyDescent="0.25">
      <c r="A32" s="5"/>
      <c r="B32" s="6" t="s">
        <v>23</v>
      </c>
      <c r="C32" s="12">
        <v>1.66</v>
      </c>
      <c r="D32" s="6">
        <v>2.1</v>
      </c>
      <c r="E32" s="7">
        <f t="shared" ref="E32:E34" si="1">C32*D32</f>
        <v>3.4859999999999998</v>
      </c>
      <c r="F32" s="6"/>
      <c r="G32" s="6"/>
    </row>
    <row r="33" spans="1:7" x14ac:dyDescent="0.25">
      <c r="A33" s="5"/>
      <c r="B33" s="6" t="s">
        <v>23</v>
      </c>
      <c r="C33" s="12">
        <v>2.21</v>
      </c>
      <c r="D33" s="6">
        <v>2.1</v>
      </c>
      <c r="E33" s="7">
        <f t="shared" si="1"/>
        <v>4.641</v>
      </c>
      <c r="F33" s="6"/>
      <c r="G33" s="6"/>
    </row>
    <row r="34" spans="1:7" x14ac:dyDescent="0.25">
      <c r="A34" s="5"/>
      <c r="B34" s="6" t="s">
        <v>454</v>
      </c>
      <c r="C34" s="6">
        <v>1.44</v>
      </c>
      <c r="D34" s="6">
        <v>3.6</v>
      </c>
      <c r="E34" s="7">
        <f t="shared" si="1"/>
        <v>5.1840000000000002</v>
      </c>
      <c r="F34" s="6"/>
      <c r="G34" s="6"/>
    </row>
    <row r="35" spans="1:7" x14ac:dyDescent="0.25">
      <c r="A35" s="8"/>
      <c r="B35" s="9"/>
      <c r="C35" s="9"/>
      <c r="D35" s="9"/>
      <c r="E35" s="15">
        <f>E30-SUM(E31:E34)</f>
        <v>75.567000000000007</v>
      </c>
      <c r="F35" s="6">
        <f>E35</f>
        <v>75.567000000000007</v>
      </c>
      <c r="G35" s="6"/>
    </row>
    <row r="36" spans="1:7" x14ac:dyDescent="0.25">
      <c r="A36" s="6"/>
      <c r="B36" s="6"/>
      <c r="C36" s="6"/>
      <c r="D36" s="6"/>
      <c r="E36" s="6"/>
      <c r="F36" s="6"/>
      <c r="G36" s="6"/>
    </row>
    <row r="37" spans="1:7" x14ac:dyDescent="0.25">
      <c r="A37" s="13" t="s">
        <v>455</v>
      </c>
      <c r="B37" s="17" t="s">
        <v>330</v>
      </c>
      <c r="C37" s="17">
        <v>5.66</v>
      </c>
      <c r="D37" s="17">
        <v>3.65</v>
      </c>
      <c r="E37" s="4">
        <f>(C37+D37)*2*3.6</f>
        <v>67.032000000000011</v>
      </c>
      <c r="F37" s="6"/>
      <c r="G37" s="6"/>
    </row>
    <row r="38" spans="1:7" x14ac:dyDescent="0.25">
      <c r="A38" s="5"/>
      <c r="B38" s="12" t="s">
        <v>376</v>
      </c>
      <c r="C38" s="12">
        <v>0.92</v>
      </c>
      <c r="D38" s="12">
        <v>2.1</v>
      </c>
      <c r="E38" s="7">
        <f>C38*D38</f>
        <v>1.9320000000000002</v>
      </c>
    </row>
    <row r="39" spans="1:7" x14ac:dyDescent="0.25">
      <c r="A39" s="8"/>
      <c r="B39" s="9"/>
      <c r="C39" s="9"/>
      <c r="D39" s="9"/>
      <c r="E39" s="10">
        <f>E37-E38</f>
        <v>65.100000000000009</v>
      </c>
      <c r="F39">
        <f>E39</f>
        <v>65.100000000000009</v>
      </c>
    </row>
    <row r="41" spans="1:7" x14ac:dyDescent="0.25">
      <c r="A41" s="13" t="s">
        <v>456</v>
      </c>
      <c r="B41" s="3" t="s">
        <v>332</v>
      </c>
      <c r="C41" s="3">
        <v>2.35</v>
      </c>
      <c r="D41" s="3">
        <v>5.66</v>
      </c>
      <c r="E41" s="4">
        <f>(C41+D41)*2*3.6</f>
        <v>57.671999999999997</v>
      </c>
    </row>
    <row r="42" spans="1:7" x14ac:dyDescent="0.25">
      <c r="A42" s="5"/>
      <c r="B42" s="12" t="s">
        <v>379</v>
      </c>
      <c r="C42" s="12">
        <v>0.92</v>
      </c>
      <c r="D42" s="12">
        <v>2.1</v>
      </c>
      <c r="E42" s="7">
        <f>C42*D42</f>
        <v>1.9320000000000002</v>
      </c>
    </row>
    <row r="43" spans="1:7" x14ac:dyDescent="0.25">
      <c r="A43" s="5"/>
      <c r="B43" s="12" t="s">
        <v>367</v>
      </c>
      <c r="C43" s="12">
        <v>1.31</v>
      </c>
      <c r="D43" s="12">
        <v>3</v>
      </c>
      <c r="E43" s="7">
        <f t="shared" ref="E43:E46" si="2">C43*D43</f>
        <v>3.93</v>
      </c>
      <c r="F43" s="6"/>
    </row>
    <row r="44" spans="1:7" x14ac:dyDescent="0.25">
      <c r="A44" s="5"/>
      <c r="B44" s="12" t="s">
        <v>457</v>
      </c>
      <c r="C44" s="12">
        <v>1.31</v>
      </c>
      <c r="D44" s="12">
        <v>3.3</v>
      </c>
      <c r="E44" s="7">
        <f t="shared" si="2"/>
        <v>4.3229999999999995</v>
      </c>
      <c r="F44" s="6"/>
    </row>
    <row r="45" spans="1:7" x14ac:dyDescent="0.25">
      <c r="A45" s="5"/>
      <c r="B45" s="12" t="s">
        <v>457</v>
      </c>
      <c r="C45" s="12">
        <v>1.31</v>
      </c>
      <c r="D45" s="12">
        <v>3.3</v>
      </c>
      <c r="E45" s="7">
        <f t="shared" si="2"/>
        <v>4.3229999999999995</v>
      </c>
      <c r="F45" s="6"/>
    </row>
    <row r="46" spans="1:7" x14ac:dyDescent="0.25">
      <c r="A46" s="5"/>
      <c r="B46" s="6" t="s">
        <v>390</v>
      </c>
      <c r="C46" s="6">
        <v>1.31</v>
      </c>
      <c r="D46" s="6">
        <v>3</v>
      </c>
      <c r="E46" s="7">
        <f t="shared" si="2"/>
        <v>3.93</v>
      </c>
      <c r="F46" s="6"/>
    </row>
    <row r="47" spans="1:7" x14ac:dyDescent="0.25">
      <c r="A47" s="8"/>
      <c r="B47" s="9"/>
      <c r="C47" s="9"/>
      <c r="D47" s="9"/>
      <c r="E47" s="15">
        <f>E41-SUM(E42:E46)</f>
        <v>39.233999999999995</v>
      </c>
      <c r="F47" s="6">
        <f>E47</f>
        <v>39.233999999999995</v>
      </c>
    </row>
    <row r="48" spans="1:7" x14ac:dyDescent="0.25">
      <c r="A48" s="6"/>
      <c r="B48" s="6"/>
      <c r="C48" s="6"/>
      <c r="D48" s="6"/>
      <c r="E48" s="6"/>
    </row>
    <row r="49" spans="1:6" x14ac:dyDescent="0.25">
      <c r="A49" s="13" t="s">
        <v>458</v>
      </c>
      <c r="B49" s="3" t="s">
        <v>334</v>
      </c>
      <c r="C49" s="3">
        <v>6</v>
      </c>
      <c r="D49" s="3">
        <v>6.1</v>
      </c>
      <c r="E49" s="4">
        <f>(C49+D49)*2*3.6</f>
        <v>87.12</v>
      </c>
    </row>
    <row r="50" spans="1:6" x14ac:dyDescent="0.25">
      <c r="A50" s="5"/>
      <c r="B50" s="12" t="s">
        <v>23</v>
      </c>
      <c r="C50" s="12">
        <v>2.21</v>
      </c>
      <c r="D50" s="12">
        <v>3.3</v>
      </c>
      <c r="E50" s="7">
        <f>C50*D50</f>
        <v>7.2929999999999993</v>
      </c>
    </row>
    <row r="51" spans="1:6" x14ac:dyDescent="0.25">
      <c r="A51" s="5"/>
      <c r="B51" s="12" t="s">
        <v>23</v>
      </c>
      <c r="C51" s="12">
        <v>1.59</v>
      </c>
      <c r="D51" s="12">
        <v>3.3</v>
      </c>
      <c r="E51" s="7">
        <f t="shared" ref="E51:E53" si="3">C51*D51</f>
        <v>5.2469999999999999</v>
      </c>
      <c r="F51" s="6"/>
    </row>
    <row r="52" spans="1:6" x14ac:dyDescent="0.25">
      <c r="A52" s="5"/>
      <c r="B52" s="12" t="s">
        <v>378</v>
      </c>
      <c r="C52" s="12">
        <v>1.52</v>
      </c>
      <c r="D52" s="12">
        <v>3</v>
      </c>
      <c r="E52" s="7">
        <f t="shared" si="3"/>
        <v>4.5600000000000005</v>
      </c>
      <c r="F52" s="6"/>
    </row>
    <row r="53" spans="1:6" x14ac:dyDescent="0.25">
      <c r="A53" s="5"/>
      <c r="B53" s="12" t="s">
        <v>376</v>
      </c>
      <c r="C53" s="12">
        <v>1.31</v>
      </c>
      <c r="D53" s="12">
        <v>3</v>
      </c>
      <c r="E53" s="7">
        <f t="shared" si="3"/>
        <v>3.93</v>
      </c>
      <c r="F53" s="6"/>
    </row>
    <row r="54" spans="1:6" x14ac:dyDescent="0.25">
      <c r="A54" s="8"/>
      <c r="B54" s="9"/>
      <c r="C54" s="9"/>
      <c r="D54" s="9"/>
      <c r="E54" s="15">
        <f>E49-SUM(E50:E53)</f>
        <v>66.09</v>
      </c>
      <c r="F54" s="6">
        <f>E54</f>
        <v>66.09</v>
      </c>
    </row>
    <row r="56" spans="1:6" x14ac:dyDescent="0.25">
      <c r="A56" s="13" t="s">
        <v>459</v>
      </c>
      <c r="B56" s="3" t="s">
        <v>337</v>
      </c>
      <c r="C56" s="3">
        <v>2.61</v>
      </c>
      <c r="D56" s="3">
        <v>3.35</v>
      </c>
      <c r="E56" s="4">
        <f>(C56+D56)*2*3.6</f>
        <v>42.911999999999999</v>
      </c>
    </row>
    <row r="57" spans="1:6" x14ac:dyDescent="0.25">
      <c r="A57" s="5"/>
      <c r="B57" s="12" t="s">
        <v>391</v>
      </c>
      <c r="C57" s="12">
        <v>1.44</v>
      </c>
      <c r="D57" s="12">
        <v>3.3</v>
      </c>
      <c r="E57" s="7">
        <f>C57*D57</f>
        <v>4.7519999999999998</v>
      </c>
    </row>
    <row r="58" spans="1:6" x14ac:dyDescent="0.25">
      <c r="A58" s="5"/>
      <c r="B58" s="12" t="s">
        <v>381</v>
      </c>
      <c r="C58" s="12">
        <v>1.52</v>
      </c>
      <c r="D58" s="12">
        <v>3</v>
      </c>
      <c r="E58" s="7">
        <f t="shared" ref="E58:E59" si="4">C58*D58</f>
        <v>4.5600000000000005</v>
      </c>
      <c r="F58" s="6"/>
    </row>
    <row r="59" spans="1:6" x14ac:dyDescent="0.25">
      <c r="A59" s="5"/>
      <c r="B59" s="12" t="s">
        <v>397</v>
      </c>
      <c r="C59" s="12">
        <v>0.92</v>
      </c>
      <c r="D59" s="12">
        <v>2.1</v>
      </c>
      <c r="E59" s="7">
        <f t="shared" si="4"/>
        <v>1.9320000000000002</v>
      </c>
      <c r="F59" s="6"/>
    </row>
    <row r="60" spans="1:6" x14ac:dyDescent="0.25">
      <c r="A60" s="8"/>
      <c r="B60" s="9"/>
      <c r="C60" s="9"/>
      <c r="D60" s="9"/>
      <c r="E60" s="15">
        <f>E56-E57-E58-E59</f>
        <v>31.667999999999996</v>
      </c>
      <c r="F60" s="6">
        <f>E60</f>
        <v>31.667999999999996</v>
      </c>
    </row>
    <row r="62" spans="1:6" x14ac:dyDescent="0.25">
      <c r="A62" s="13" t="s">
        <v>460</v>
      </c>
      <c r="B62" s="3" t="s">
        <v>356</v>
      </c>
      <c r="C62" s="3">
        <v>3.68</v>
      </c>
      <c r="D62" s="3">
        <v>1.84</v>
      </c>
      <c r="E62" s="4">
        <f>(C62+D62)*2*3.6</f>
        <v>39.744000000000007</v>
      </c>
    </row>
    <row r="63" spans="1:6" x14ac:dyDescent="0.25">
      <c r="A63" s="5"/>
      <c r="B63" s="6" t="s">
        <v>4</v>
      </c>
      <c r="C63" s="6">
        <v>2.09</v>
      </c>
      <c r="D63" s="6">
        <v>3.3</v>
      </c>
      <c r="E63" s="7">
        <f>C63*D63</f>
        <v>6.8969999999999994</v>
      </c>
    </row>
    <row r="64" spans="1:6" x14ac:dyDescent="0.25">
      <c r="A64" s="5"/>
      <c r="B64" s="6" t="s">
        <v>382</v>
      </c>
      <c r="C64" s="6">
        <v>0.92</v>
      </c>
      <c r="D64" s="6">
        <v>2.1</v>
      </c>
      <c r="E64" s="7">
        <f>C64*D64</f>
        <v>1.9320000000000002</v>
      </c>
    </row>
    <row r="65" spans="1:6" x14ac:dyDescent="0.25">
      <c r="A65" s="5"/>
      <c r="B65" s="6" t="s">
        <v>380</v>
      </c>
      <c r="C65" s="6">
        <v>1.44</v>
      </c>
      <c r="D65" s="6">
        <v>3.3</v>
      </c>
      <c r="E65" s="7">
        <f>C65*D65</f>
        <v>4.7519999999999998</v>
      </c>
    </row>
    <row r="66" spans="1:6" x14ac:dyDescent="0.25">
      <c r="A66" s="8"/>
      <c r="B66" s="9"/>
      <c r="C66" s="9"/>
      <c r="D66" s="9"/>
      <c r="E66" s="10">
        <f>E62-SUM(E63:E65)</f>
        <v>26.163000000000007</v>
      </c>
      <c r="F66">
        <f>E66</f>
        <v>26.163000000000007</v>
      </c>
    </row>
    <row r="68" spans="1:6" x14ac:dyDescent="0.25">
      <c r="A68" s="13" t="s">
        <v>461</v>
      </c>
      <c r="B68" s="3" t="s">
        <v>393</v>
      </c>
      <c r="C68" s="3">
        <v>3.19</v>
      </c>
      <c r="D68" s="3">
        <v>1.84</v>
      </c>
      <c r="E68" s="4">
        <f>(C68+D68)*2*3.6</f>
        <v>36.216000000000001</v>
      </c>
    </row>
    <row r="69" spans="1:6" x14ac:dyDescent="0.25">
      <c r="A69" s="5"/>
      <c r="B69" s="12" t="s">
        <v>23</v>
      </c>
      <c r="C69" s="12">
        <v>0.95</v>
      </c>
      <c r="D69" s="12">
        <v>3.3</v>
      </c>
      <c r="E69" s="7">
        <f>C69*D69</f>
        <v>3.1349999999999998</v>
      </c>
    </row>
    <row r="70" spans="1:6" x14ac:dyDescent="0.25">
      <c r="A70" s="5"/>
      <c r="B70" s="12" t="s">
        <v>391</v>
      </c>
      <c r="C70" s="12">
        <v>0.92</v>
      </c>
      <c r="D70" s="12">
        <v>2.1</v>
      </c>
      <c r="E70" s="7">
        <f>C70*D70</f>
        <v>1.9320000000000002</v>
      </c>
    </row>
    <row r="71" spans="1:6" x14ac:dyDescent="0.25">
      <c r="A71" s="8"/>
      <c r="B71" s="9"/>
      <c r="C71" s="9"/>
      <c r="D71" s="9"/>
      <c r="E71" s="10">
        <f>E68-E69-E70</f>
        <v>31.149000000000004</v>
      </c>
      <c r="F71">
        <f>E71</f>
        <v>31.149000000000004</v>
      </c>
    </row>
    <row r="73" spans="1:6" x14ac:dyDescent="0.25">
      <c r="A73" s="13" t="s">
        <v>462</v>
      </c>
      <c r="B73" s="3" t="s">
        <v>395</v>
      </c>
      <c r="C73" s="3">
        <v>3.01</v>
      </c>
      <c r="D73" s="3">
        <v>1.69</v>
      </c>
      <c r="E73" s="4">
        <f>(C73+D73)*2*3.6</f>
        <v>33.839999999999996</v>
      </c>
    </row>
    <row r="74" spans="1:6" x14ac:dyDescent="0.25">
      <c r="A74" s="5"/>
      <c r="B74" s="12" t="s">
        <v>20</v>
      </c>
      <c r="C74" s="12">
        <v>0.92</v>
      </c>
      <c r="D74" s="12">
        <v>2.1</v>
      </c>
      <c r="E74" s="7">
        <f>C74*D74</f>
        <v>1.9320000000000002</v>
      </c>
    </row>
    <row r="75" spans="1:6" x14ac:dyDescent="0.25">
      <c r="A75" s="8"/>
      <c r="B75" s="9"/>
      <c r="C75" s="9"/>
      <c r="D75" s="9"/>
      <c r="E75" s="10">
        <f>E73-E74</f>
        <v>31.907999999999998</v>
      </c>
      <c r="F75">
        <f>E75</f>
        <v>31.907999999999998</v>
      </c>
    </row>
    <row r="77" spans="1:6" x14ac:dyDescent="0.25">
      <c r="A77" s="13" t="s">
        <v>463</v>
      </c>
      <c r="B77" s="3" t="s">
        <v>464</v>
      </c>
      <c r="C77" s="3">
        <v>1.93</v>
      </c>
      <c r="D77" s="3">
        <v>3.01</v>
      </c>
      <c r="E77" s="4">
        <f>(C77+D77)*2*3.6</f>
        <v>35.567999999999998</v>
      </c>
    </row>
    <row r="78" spans="1:6" x14ac:dyDescent="0.25">
      <c r="A78" s="5"/>
      <c r="B78" s="6" t="s">
        <v>465</v>
      </c>
      <c r="C78" s="6">
        <v>0.92</v>
      </c>
      <c r="D78" s="6">
        <v>2.1</v>
      </c>
      <c r="E78" s="7">
        <f>C78*D78</f>
        <v>1.9320000000000002</v>
      </c>
    </row>
    <row r="79" spans="1:6" x14ac:dyDescent="0.25">
      <c r="A79" s="5"/>
      <c r="B79" s="6" t="s">
        <v>466</v>
      </c>
      <c r="C79" s="6">
        <v>0.92</v>
      </c>
      <c r="D79" s="6">
        <v>2.1</v>
      </c>
      <c r="E79" s="7">
        <f>C79*D79</f>
        <v>1.9320000000000002</v>
      </c>
    </row>
    <row r="80" spans="1:6" x14ac:dyDescent="0.25">
      <c r="A80" s="5"/>
      <c r="B80" s="6" t="s">
        <v>398</v>
      </c>
      <c r="C80" s="6">
        <v>0.72</v>
      </c>
      <c r="D80" s="6">
        <v>2.1</v>
      </c>
      <c r="E80" s="7">
        <f>C80*D80</f>
        <v>1.512</v>
      </c>
    </row>
    <row r="81" spans="1:6" x14ac:dyDescent="0.25">
      <c r="A81" s="8"/>
      <c r="B81" s="9"/>
      <c r="C81" s="9"/>
      <c r="D81" s="9"/>
      <c r="E81" s="10">
        <f>E77-SUM(E78:E80)</f>
        <v>30.191999999999997</v>
      </c>
      <c r="F81">
        <f>E81</f>
        <v>30.191999999999997</v>
      </c>
    </row>
    <row r="83" spans="1:6" x14ac:dyDescent="0.25">
      <c r="A83" s="13" t="s">
        <v>468</v>
      </c>
      <c r="B83" s="3" t="s">
        <v>467</v>
      </c>
      <c r="C83" s="3">
        <v>3.35</v>
      </c>
      <c r="D83" s="3">
        <v>1.1299999999999999</v>
      </c>
      <c r="E83" s="4">
        <f>(C83+D83)*2*3.6</f>
        <v>32.256000000000007</v>
      </c>
    </row>
    <row r="84" spans="1:6" x14ac:dyDescent="0.25">
      <c r="A84" s="5"/>
      <c r="B84" s="12" t="s">
        <v>20</v>
      </c>
      <c r="C84" s="12">
        <v>0.72</v>
      </c>
      <c r="D84" s="12">
        <v>2.1</v>
      </c>
      <c r="E84" s="7">
        <f>C84*D84</f>
        <v>1.512</v>
      </c>
    </row>
    <row r="85" spans="1:6" x14ac:dyDescent="0.25">
      <c r="A85" s="8"/>
      <c r="B85" s="9"/>
      <c r="C85" s="9"/>
      <c r="D85" s="9"/>
      <c r="E85" s="10">
        <f>E83-E84</f>
        <v>30.744000000000007</v>
      </c>
      <c r="F85">
        <f>E85</f>
        <v>30.744000000000007</v>
      </c>
    </row>
    <row r="87" spans="1:6" x14ac:dyDescent="0.25">
      <c r="A87" s="13" t="s">
        <v>427</v>
      </c>
      <c r="B87" s="3" t="s">
        <v>88</v>
      </c>
      <c r="C87" s="3">
        <v>2.2999999999999998</v>
      </c>
      <c r="D87" s="3">
        <v>1.3</v>
      </c>
      <c r="E87" s="4">
        <f>(C87+D87)*2*2.8</f>
        <v>20.159999999999997</v>
      </c>
      <c r="F87" s="6"/>
    </row>
    <row r="88" spans="1:6" x14ac:dyDescent="0.25">
      <c r="A88" s="5"/>
      <c r="B88" s="6" t="s">
        <v>20</v>
      </c>
      <c r="C88" s="6">
        <v>0.92</v>
      </c>
      <c r="D88" s="6">
        <v>2.1</v>
      </c>
      <c r="E88" s="7">
        <f>C88*D88</f>
        <v>1.9320000000000002</v>
      </c>
      <c r="F88" s="6"/>
    </row>
    <row r="89" spans="1:6" x14ac:dyDescent="0.25">
      <c r="A89" s="8"/>
      <c r="B89" s="9"/>
      <c r="C89" s="9"/>
      <c r="D89" s="9"/>
      <c r="E89" s="10">
        <f>E87-E88</f>
        <v>18.227999999999998</v>
      </c>
      <c r="F89" s="6">
        <f>E89</f>
        <v>18.227999999999998</v>
      </c>
    </row>
    <row r="91" spans="1:6" x14ac:dyDescent="0.25">
      <c r="A91" s="13" t="s">
        <v>461</v>
      </c>
      <c r="B91" s="3" t="s">
        <v>469</v>
      </c>
      <c r="C91" s="3">
        <v>1.65</v>
      </c>
      <c r="D91" s="3">
        <v>4.7</v>
      </c>
      <c r="E91" s="4">
        <f>(C91+D91)*2*2.8</f>
        <v>35.559999999999995</v>
      </c>
    </row>
    <row r="92" spans="1:6" x14ac:dyDescent="0.25">
      <c r="A92" s="5"/>
      <c r="B92" s="12" t="s">
        <v>350</v>
      </c>
      <c r="C92" s="12">
        <v>1</v>
      </c>
      <c r="D92" s="12">
        <v>2</v>
      </c>
      <c r="E92" s="7">
        <f>C92*D92</f>
        <v>2</v>
      </c>
    </row>
    <row r="93" spans="1:6" x14ac:dyDescent="0.25">
      <c r="A93" s="5"/>
      <c r="B93" s="12" t="s">
        <v>472</v>
      </c>
      <c r="C93" s="12">
        <v>2.5</v>
      </c>
      <c r="D93" s="12">
        <v>2.8</v>
      </c>
      <c r="E93" s="7">
        <f>C93*D93</f>
        <v>7</v>
      </c>
    </row>
    <row r="94" spans="1:6" x14ac:dyDescent="0.25">
      <c r="A94" s="8"/>
      <c r="B94" s="9"/>
      <c r="C94" s="9"/>
      <c r="D94" s="9"/>
      <c r="E94" s="10">
        <f>E91-E92-E93</f>
        <v>26.559999999999995</v>
      </c>
      <c r="F94">
        <f>E94</f>
        <v>26.559999999999995</v>
      </c>
    </row>
    <row r="96" spans="1:6" x14ac:dyDescent="0.25">
      <c r="A96" s="13" t="s">
        <v>461</v>
      </c>
      <c r="B96" s="3" t="s">
        <v>470</v>
      </c>
      <c r="C96" s="3">
        <v>4.3</v>
      </c>
      <c r="D96" s="3">
        <v>2.5</v>
      </c>
      <c r="E96" s="4">
        <f>(C96+D96)*2*2.8</f>
        <v>38.08</v>
      </c>
    </row>
    <row r="97" spans="1:6" x14ac:dyDescent="0.25">
      <c r="A97" s="5"/>
      <c r="B97" s="12" t="s">
        <v>69</v>
      </c>
      <c r="C97" s="12">
        <v>1.3</v>
      </c>
      <c r="D97" s="12">
        <v>2.1</v>
      </c>
      <c r="E97" s="7">
        <f>C97*D97</f>
        <v>2.7300000000000004</v>
      </c>
    </row>
    <row r="98" spans="1:6" x14ac:dyDescent="0.25">
      <c r="A98" s="5"/>
      <c r="B98" s="12" t="s">
        <v>471</v>
      </c>
      <c r="C98" s="12">
        <v>2.5</v>
      </c>
      <c r="D98" s="12">
        <v>2.8</v>
      </c>
      <c r="E98" s="7">
        <f>C98*D98</f>
        <v>7</v>
      </c>
    </row>
    <row r="99" spans="1:6" x14ac:dyDescent="0.25">
      <c r="A99" s="8"/>
      <c r="B99" s="9"/>
      <c r="C99" s="9"/>
      <c r="D99" s="9"/>
      <c r="E99" s="10">
        <f>E96-E97-E98</f>
        <v>28.349999999999994</v>
      </c>
      <c r="F99">
        <f>E99</f>
        <v>28.349999999999994</v>
      </c>
    </row>
    <row r="100" spans="1:6" x14ac:dyDescent="0.25">
      <c r="F100">
        <f>SUM(F6:F99)</f>
        <v>701.15199999999993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160" workbookViewId="0">
      <selection sqref="A1:B2"/>
    </sheetView>
  </sheetViews>
  <sheetFormatPr defaultRowHeight="15" x14ac:dyDescent="0.25"/>
  <cols>
    <col min="2" max="2" width="27.140625" bestFit="1" customWidth="1"/>
  </cols>
  <sheetData>
    <row r="1" spans="1:6" ht="18.75" x14ac:dyDescent="0.3">
      <c r="A1" s="11">
        <v>6</v>
      </c>
      <c r="B1" s="11" t="s">
        <v>313</v>
      </c>
    </row>
    <row r="2" spans="1:6" x14ac:dyDescent="0.25">
      <c r="A2" s="1">
        <v>6.5</v>
      </c>
      <c r="B2" s="2" t="s">
        <v>473</v>
      </c>
      <c r="C2" s="3"/>
      <c r="D2" s="3"/>
      <c r="E2" s="4"/>
    </row>
    <row r="3" spans="1:6" x14ac:dyDescent="0.25">
      <c r="A3" s="13" t="s">
        <v>474</v>
      </c>
      <c r="B3" s="3" t="s">
        <v>316</v>
      </c>
      <c r="C3" s="3">
        <v>2.2599999999999998</v>
      </c>
      <c r="D3" s="3">
        <v>3.12</v>
      </c>
      <c r="E3" s="4">
        <f>(C3+D3)*2*3.6</f>
        <v>38.735999999999997</v>
      </c>
    </row>
    <row r="4" spans="1:6" x14ac:dyDescent="0.25">
      <c r="A4" s="5"/>
      <c r="B4" s="6" t="s">
        <v>475</v>
      </c>
      <c r="C4" s="6">
        <v>0.92</v>
      </c>
      <c r="D4" s="6">
        <v>2.1</v>
      </c>
      <c r="E4" s="7">
        <f>C4*D4</f>
        <v>1.9320000000000002</v>
      </c>
    </row>
    <row r="5" spans="1:6" x14ac:dyDescent="0.25">
      <c r="A5" s="8"/>
      <c r="B5" s="9"/>
      <c r="C5" s="9"/>
      <c r="D5" s="9"/>
      <c r="E5" s="10">
        <f>E3-E4</f>
        <v>36.803999999999995</v>
      </c>
      <c r="F5">
        <f>E5</f>
        <v>36.803999999999995</v>
      </c>
    </row>
    <row r="7" spans="1:6" x14ac:dyDescent="0.25">
      <c r="A7" s="13" t="s">
        <v>476</v>
      </c>
      <c r="B7" s="3" t="s">
        <v>320</v>
      </c>
      <c r="C7" s="3">
        <v>2.2599999999999998</v>
      </c>
      <c r="D7" s="3">
        <v>3.01</v>
      </c>
      <c r="E7" s="4">
        <f>(C7+D7)*2*2.8</f>
        <v>29.511999999999997</v>
      </c>
    </row>
    <row r="8" spans="1:6" x14ac:dyDescent="0.25">
      <c r="A8" s="5"/>
      <c r="B8" s="6" t="s">
        <v>23</v>
      </c>
      <c r="C8" s="6">
        <v>1.2</v>
      </c>
      <c r="D8" s="6">
        <v>3.3</v>
      </c>
      <c r="E8" s="7">
        <f>C8*D8</f>
        <v>3.9599999999999995</v>
      </c>
    </row>
    <row r="9" spans="1:6" x14ac:dyDescent="0.25">
      <c r="A9" s="5"/>
      <c r="B9" s="6" t="s">
        <v>446</v>
      </c>
      <c r="C9" s="6">
        <v>0.92</v>
      </c>
      <c r="D9" s="6">
        <v>2.1</v>
      </c>
      <c r="E9" s="7">
        <f>C9*D9</f>
        <v>1.9320000000000002</v>
      </c>
    </row>
    <row r="10" spans="1:6" x14ac:dyDescent="0.25">
      <c r="A10" s="8"/>
      <c r="B10" s="9"/>
      <c r="C10" s="9"/>
      <c r="D10" s="9"/>
      <c r="E10" s="10">
        <f>E7-E8-E9</f>
        <v>23.619999999999997</v>
      </c>
      <c r="F10">
        <f>E10</f>
        <v>23.619999999999997</v>
      </c>
    </row>
    <row r="12" spans="1:6" x14ac:dyDescent="0.25">
      <c r="A12" s="13" t="s">
        <v>477</v>
      </c>
      <c r="B12" s="3" t="s">
        <v>321</v>
      </c>
      <c r="C12" s="3">
        <v>2.2599999999999998</v>
      </c>
      <c r="D12" s="3">
        <v>3.8</v>
      </c>
      <c r="E12" s="4">
        <f>(C12+D12)*2*3.6</f>
        <v>43.631999999999998</v>
      </c>
    </row>
    <row r="13" spans="1:6" x14ac:dyDescent="0.25">
      <c r="A13" s="5"/>
      <c r="B13" s="6" t="s">
        <v>457</v>
      </c>
      <c r="C13" s="6">
        <v>2.09</v>
      </c>
      <c r="D13" s="6">
        <v>3.3</v>
      </c>
      <c r="E13" s="7">
        <f>C13*D13</f>
        <v>6.8969999999999994</v>
      </c>
    </row>
    <row r="14" spans="1:6" x14ac:dyDescent="0.25">
      <c r="A14" s="5"/>
      <c r="B14" s="6" t="s">
        <v>443</v>
      </c>
      <c r="C14" s="6">
        <v>0.92</v>
      </c>
      <c r="D14" s="6">
        <v>2.1</v>
      </c>
      <c r="E14" s="7">
        <f>C14*D14</f>
        <v>1.9320000000000002</v>
      </c>
    </row>
    <row r="15" spans="1:6" x14ac:dyDescent="0.25">
      <c r="A15" s="5"/>
      <c r="B15" s="6" t="s">
        <v>478</v>
      </c>
      <c r="C15" s="6">
        <v>1.44</v>
      </c>
      <c r="D15" s="6">
        <v>3.3</v>
      </c>
      <c r="E15" s="7">
        <f>C15*D15</f>
        <v>4.7519999999999998</v>
      </c>
    </row>
    <row r="16" spans="1:6" x14ac:dyDescent="0.25">
      <c r="A16" s="8"/>
      <c r="B16" s="9"/>
      <c r="C16" s="9"/>
      <c r="D16" s="9"/>
      <c r="E16" s="10">
        <f>E12-SUM(E13:E15)</f>
        <v>30.050999999999998</v>
      </c>
      <c r="F16">
        <f>E16</f>
        <v>30.050999999999998</v>
      </c>
    </row>
    <row r="18" spans="1:6" x14ac:dyDescent="0.25">
      <c r="A18" s="13" t="s">
        <v>481</v>
      </c>
      <c r="B18" s="3" t="s">
        <v>479</v>
      </c>
      <c r="C18" s="3">
        <v>2.79</v>
      </c>
      <c r="D18" s="3">
        <v>1.31</v>
      </c>
      <c r="E18" s="4">
        <f>(C18+D18)*2*3.6</f>
        <v>29.52</v>
      </c>
    </row>
    <row r="19" spans="1:6" x14ac:dyDescent="0.25">
      <c r="A19" s="5"/>
      <c r="B19" s="6" t="s">
        <v>376</v>
      </c>
      <c r="C19" s="6">
        <v>0.72</v>
      </c>
      <c r="D19" s="6">
        <v>2.1</v>
      </c>
      <c r="E19" s="7">
        <f>C19*D19</f>
        <v>1.512</v>
      </c>
    </row>
    <row r="20" spans="1:6" x14ac:dyDescent="0.25">
      <c r="A20" s="8"/>
      <c r="B20" s="9"/>
      <c r="C20" s="9"/>
      <c r="D20" s="9"/>
      <c r="E20" s="10">
        <f>E18-E19</f>
        <v>28.007999999999999</v>
      </c>
      <c r="F20">
        <f>E20</f>
        <v>28.007999999999999</v>
      </c>
    </row>
    <row r="22" spans="1:6" x14ac:dyDescent="0.25">
      <c r="A22" s="13" t="s">
        <v>482</v>
      </c>
      <c r="B22" s="3" t="s">
        <v>327</v>
      </c>
      <c r="C22" s="3">
        <v>1.69</v>
      </c>
      <c r="D22" s="3">
        <v>1.95</v>
      </c>
      <c r="E22" s="4">
        <f>(C22+D22)*2*3.6</f>
        <v>26.207999999999998</v>
      </c>
    </row>
    <row r="23" spans="1:6" x14ac:dyDescent="0.25">
      <c r="A23" s="5"/>
      <c r="B23" s="12" t="s">
        <v>20</v>
      </c>
      <c r="C23" s="12">
        <v>0.92</v>
      </c>
      <c r="D23" s="12">
        <v>2.1</v>
      </c>
      <c r="E23" s="7">
        <f>C23*D23</f>
        <v>1.9320000000000002</v>
      </c>
    </row>
    <row r="24" spans="1:6" x14ac:dyDescent="0.25">
      <c r="A24" s="8"/>
      <c r="B24" s="9"/>
      <c r="C24" s="9"/>
      <c r="D24" s="9"/>
      <c r="E24" s="10">
        <f>E22-E23</f>
        <v>24.276</v>
      </c>
      <c r="F24">
        <f>E24</f>
        <v>24.276</v>
      </c>
    </row>
    <row r="26" spans="1:6" x14ac:dyDescent="0.25">
      <c r="A26" s="13" t="s">
        <v>480</v>
      </c>
      <c r="B26" s="3" t="s">
        <v>329</v>
      </c>
      <c r="C26" s="3">
        <v>3.01</v>
      </c>
      <c r="D26" s="3">
        <v>1.95</v>
      </c>
      <c r="E26" s="4">
        <f>(C26+D26)*2*3.6</f>
        <v>35.712000000000003</v>
      </c>
    </row>
    <row r="27" spans="1:6" x14ac:dyDescent="0.25">
      <c r="A27" s="5"/>
      <c r="B27" s="12" t="s">
        <v>20</v>
      </c>
      <c r="C27" s="12">
        <v>0.92</v>
      </c>
      <c r="D27" s="12">
        <v>2.1</v>
      </c>
      <c r="E27" s="7">
        <f>C27*D27</f>
        <v>1.9320000000000002</v>
      </c>
    </row>
    <row r="28" spans="1:6" x14ac:dyDescent="0.25">
      <c r="A28" s="8"/>
      <c r="B28" s="9"/>
      <c r="C28" s="9"/>
      <c r="D28" s="9"/>
      <c r="E28" s="10">
        <f>E26-E27</f>
        <v>33.78</v>
      </c>
      <c r="F28">
        <f>E28</f>
        <v>33.78</v>
      </c>
    </row>
    <row r="30" spans="1:6" x14ac:dyDescent="0.25">
      <c r="A30" s="13" t="s">
        <v>483</v>
      </c>
      <c r="B30" s="3" t="s">
        <v>330</v>
      </c>
      <c r="C30" s="3">
        <v>3.83</v>
      </c>
      <c r="D30" s="3">
        <v>3.8</v>
      </c>
      <c r="E30" s="4">
        <f>(C30+D30)*2*3.6</f>
        <v>54.936</v>
      </c>
    </row>
    <row r="31" spans="1:6" x14ac:dyDescent="0.25">
      <c r="A31" s="5"/>
      <c r="B31" s="12" t="s">
        <v>446</v>
      </c>
      <c r="C31" s="12">
        <v>1.44</v>
      </c>
      <c r="D31" s="12">
        <v>2.1</v>
      </c>
      <c r="E31" s="7">
        <f>C31*D31</f>
        <v>3.024</v>
      </c>
    </row>
    <row r="32" spans="1:6" x14ac:dyDescent="0.25">
      <c r="B32" s="12" t="s">
        <v>376</v>
      </c>
      <c r="C32" s="12">
        <v>0.92</v>
      </c>
      <c r="D32" s="12">
        <v>2.1</v>
      </c>
      <c r="E32" s="7">
        <f>C32*D32</f>
        <v>1.9320000000000002</v>
      </c>
    </row>
    <row r="33" spans="1:6" x14ac:dyDescent="0.25">
      <c r="B33" s="12" t="s">
        <v>381</v>
      </c>
      <c r="C33" s="12">
        <v>1.96</v>
      </c>
      <c r="D33" s="12">
        <v>3</v>
      </c>
      <c r="E33" s="7">
        <f>C33*D33</f>
        <v>5.88</v>
      </c>
    </row>
    <row r="34" spans="1:6" x14ac:dyDescent="0.25">
      <c r="A34" s="8"/>
      <c r="B34" s="9"/>
      <c r="C34" s="9"/>
      <c r="D34" s="9"/>
      <c r="E34" s="10">
        <f>E30-SUM(E31:E33)</f>
        <v>44.1</v>
      </c>
      <c r="F34">
        <f>E34</f>
        <v>44.1</v>
      </c>
    </row>
    <row r="36" spans="1:6" x14ac:dyDescent="0.25">
      <c r="A36" s="13" t="s">
        <v>484</v>
      </c>
      <c r="B36" s="3" t="s">
        <v>332</v>
      </c>
      <c r="C36" s="3">
        <v>4.78</v>
      </c>
      <c r="D36" s="3">
        <v>1.68</v>
      </c>
      <c r="E36" s="4">
        <f>(C36+D36)*2*3.6</f>
        <v>46.512</v>
      </c>
    </row>
    <row r="37" spans="1:6" x14ac:dyDescent="0.25">
      <c r="A37" s="5"/>
      <c r="B37" s="12" t="s">
        <v>366</v>
      </c>
      <c r="C37" s="12">
        <v>0.72</v>
      </c>
      <c r="D37" s="12">
        <v>2.1</v>
      </c>
      <c r="E37" s="7">
        <f>C37*D37</f>
        <v>1.512</v>
      </c>
    </row>
    <row r="38" spans="1:6" x14ac:dyDescent="0.25">
      <c r="A38" s="5"/>
      <c r="B38" s="12" t="s">
        <v>374</v>
      </c>
      <c r="C38" s="12">
        <v>0.92</v>
      </c>
      <c r="D38" s="12">
        <v>2.1</v>
      </c>
      <c r="E38" s="7">
        <f>C38*D38</f>
        <v>1.9320000000000002</v>
      </c>
    </row>
    <row r="39" spans="1:6" x14ac:dyDescent="0.25">
      <c r="A39" s="5"/>
      <c r="B39" s="12" t="s">
        <v>367</v>
      </c>
      <c r="C39" s="12">
        <v>0.92</v>
      </c>
      <c r="D39" s="12">
        <v>2.1</v>
      </c>
      <c r="E39" s="7">
        <f>C39*D39</f>
        <v>1.9320000000000002</v>
      </c>
    </row>
    <row r="40" spans="1:6" x14ac:dyDescent="0.25">
      <c r="A40" s="5"/>
      <c r="B40" s="12" t="s">
        <v>379</v>
      </c>
      <c r="C40" s="6">
        <v>0.92</v>
      </c>
      <c r="D40" s="6">
        <v>2.1</v>
      </c>
      <c r="E40" s="7">
        <f>C40*D40</f>
        <v>1.9320000000000002</v>
      </c>
    </row>
    <row r="41" spans="1:6" x14ac:dyDescent="0.25">
      <c r="A41" s="21"/>
      <c r="B41" s="22"/>
      <c r="C41" s="22"/>
      <c r="D41" s="22"/>
      <c r="E41" s="10">
        <f>E36-SUM(E37:E40)</f>
        <v>39.204000000000001</v>
      </c>
      <c r="F41">
        <f>E41</f>
        <v>39.204000000000001</v>
      </c>
    </row>
    <row r="42" spans="1:6" x14ac:dyDescent="0.25">
      <c r="A42" s="20"/>
      <c r="B42" s="20"/>
      <c r="C42" s="20"/>
      <c r="D42" s="20"/>
    </row>
    <row r="43" spans="1:6" x14ac:dyDescent="0.25">
      <c r="A43" s="13" t="s">
        <v>485</v>
      </c>
      <c r="B43" s="23" t="s">
        <v>334</v>
      </c>
      <c r="C43" s="23">
        <v>10.17</v>
      </c>
      <c r="D43" s="23">
        <v>5.79</v>
      </c>
      <c r="E43" s="4">
        <f>(C43+D43)*2*3.6</f>
        <v>114.91200000000001</v>
      </c>
    </row>
    <row r="44" spans="1:6" x14ac:dyDescent="0.25">
      <c r="A44" s="5"/>
      <c r="B44" s="24" t="s">
        <v>486</v>
      </c>
      <c r="C44" s="24">
        <v>1.96</v>
      </c>
      <c r="D44" s="24">
        <v>3</v>
      </c>
      <c r="E44" s="7">
        <f>C44*D44</f>
        <v>5.88</v>
      </c>
    </row>
    <row r="45" spans="1:6" x14ac:dyDescent="0.25">
      <c r="A45" s="5"/>
      <c r="B45" s="24" t="s">
        <v>380</v>
      </c>
      <c r="C45" s="24">
        <v>1.3</v>
      </c>
      <c r="D45" s="24">
        <v>3.3</v>
      </c>
      <c r="E45" s="7">
        <f>C45*D45</f>
        <v>4.29</v>
      </c>
    </row>
    <row r="46" spans="1:6" x14ac:dyDescent="0.25">
      <c r="A46" s="5"/>
      <c r="B46" s="24" t="s">
        <v>23</v>
      </c>
      <c r="C46" s="24">
        <v>1.63</v>
      </c>
      <c r="D46" s="24">
        <v>3.3</v>
      </c>
      <c r="E46" s="7">
        <f>C46*D46</f>
        <v>5.3789999999999996</v>
      </c>
    </row>
    <row r="47" spans="1:6" x14ac:dyDescent="0.25">
      <c r="A47" s="5"/>
      <c r="B47" s="24" t="s">
        <v>23</v>
      </c>
      <c r="C47" s="24">
        <v>1.55</v>
      </c>
      <c r="D47" s="24">
        <v>3.3</v>
      </c>
      <c r="E47" s="7">
        <f>C47*D47</f>
        <v>5.1150000000000002</v>
      </c>
    </row>
    <row r="48" spans="1:6" x14ac:dyDescent="0.25">
      <c r="A48" s="8"/>
      <c r="B48" s="9"/>
      <c r="C48" s="9"/>
      <c r="D48" s="9"/>
      <c r="E48" s="10">
        <f>E43-SUM(E44:E47)</f>
        <v>94.248000000000005</v>
      </c>
      <c r="F48">
        <f>E48</f>
        <v>94.248000000000005</v>
      </c>
    </row>
    <row r="50" spans="1:6" x14ac:dyDescent="0.25">
      <c r="A50" s="13" t="s">
        <v>487</v>
      </c>
      <c r="B50" s="3" t="s">
        <v>337</v>
      </c>
      <c r="C50" s="3">
        <v>3.26</v>
      </c>
      <c r="D50" s="3">
        <v>1.83</v>
      </c>
      <c r="E50" s="4">
        <f>(C50+D50)*2*2.8</f>
        <v>28.503999999999998</v>
      </c>
    </row>
    <row r="51" spans="1:6" x14ac:dyDescent="0.25">
      <c r="A51" s="5"/>
      <c r="B51" s="6" t="s">
        <v>457</v>
      </c>
      <c r="C51" s="6">
        <v>1.68</v>
      </c>
      <c r="D51" s="6">
        <v>3.3</v>
      </c>
      <c r="E51" s="7">
        <f>C51*D51</f>
        <v>5.5439999999999996</v>
      </c>
    </row>
    <row r="52" spans="1:6" x14ac:dyDescent="0.25">
      <c r="A52" s="5"/>
      <c r="B52" s="6" t="s">
        <v>390</v>
      </c>
      <c r="C52" s="6">
        <v>1.3</v>
      </c>
      <c r="D52" s="6">
        <v>3.3</v>
      </c>
      <c r="E52" s="7">
        <f>C52*D52</f>
        <v>4.29</v>
      </c>
    </row>
    <row r="53" spans="1:6" x14ac:dyDescent="0.25">
      <c r="A53" s="8"/>
      <c r="B53" s="9"/>
      <c r="C53" s="9"/>
      <c r="D53" s="9"/>
      <c r="E53" s="10">
        <f>E50-E51-E52</f>
        <v>18.669999999999998</v>
      </c>
      <c r="F53">
        <f>E53</f>
        <v>18.669999999999998</v>
      </c>
    </row>
    <row r="55" spans="1:6" x14ac:dyDescent="0.25">
      <c r="A55" s="13" t="s">
        <v>488</v>
      </c>
      <c r="B55" s="23" t="s">
        <v>356</v>
      </c>
      <c r="C55" s="23">
        <v>1.83</v>
      </c>
      <c r="D55" s="23">
        <v>3.37</v>
      </c>
      <c r="E55" s="4">
        <f>(C55+D55)*2*3.6</f>
        <v>37.440000000000005</v>
      </c>
    </row>
    <row r="56" spans="1:6" x14ac:dyDescent="0.25">
      <c r="A56" s="5"/>
      <c r="B56" s="25" t="s">
        <v>382</v>
      </c>
      <c r="C56" s="25">
        <v>0.92</v>
      </c>
      <c r="D56" s="25">
        <v>2.1</v>
      </c>
      <c r="E56" s="7">
        <f>C56*D56</f>
        <v>1.9320000000000002</v>
      </c>
    </row>
    <row r="57" spans="1:6" x14ac:dyDescent="0.25">
      <c r="A57" s="5"/>
      <c r="B57" s="25" t="s">
        <v>397</v>
      </c>
      <c r="C57" s="25">
        <v>1.3</v>
      </c>
      <c r="D57" s="25">
        <v>3.3</v>
      </c>
      <c r="E57" s="7">
        <f>C57*D57</f>
        <v>4.29</v>
      </c>
    </row>
    <row r="58" spans="1:6" x14ac:dyDescent="0.25">
      <c r="A58" s="5"/>
      <c r="B58" s="25" t="s">
        <v>23</v>
      </c>
      <c r="C58" s="25">
        <v>1.68</v>
      </c>
      <c r="D58" s="25">
        <v>3.3</v>
      </c>
      <c r="E58" s="7">
        <f>C58*D58</f>
        <v>5.5439999999999996</v>
      </c>
    </row>
    <row r="59" spans="1:6" x14ac:dyDescent="0.25">
      <c r="A59" s="8"/>
      <c r="B59" s="9"/>
      <c r="C59" s="9"/>
      <c r="D59" s="9"/>
      <c r="E59" s="10">
        <f>E55-SUM(E56:E58)</f>
        <v>25.674000000000007</v>
      </c>
      <c r="F59">
        <f>E59</f>
        <v>25.674000000000007</v>
      </c>
    </row>
    <row r="61" spans="1:6" x14ac:dyDescent="0.25">
      <c r="A61" s="13" t="s">
        <v>489</v>
      </c>
      <c r="B61" s="23" t="s">
        <v>393</v>
      </c>
      <c r="C61" s="23">
        <v>1.83</v>
      </c>
      <c r="D61" s="23">
        <v>2.85</v>
      </c>
      <c r="E61" s="4">
        <f>(C61+D61)*2*3.6</f>
        <v>33.695999999999998</v>
      </c>
    </row>
    <row r="62" spans="1:6" x14ac:dyDescent="0.25">
      <c r="A62" s="5"/>
      <c r="B62" s="25" t="s">
        <v>23</v>
      </c>
      <c r="C62" s="25">
        <v>1.1599999999999999</v>
      </c>
      <c r="D62" s="25">
        <v>3.3</v>
      </c>
      <c r="E62" s="7">
        <f>C62*D62</f>
        <v>3.8279999999999994</v>
      </c>
    </row>
    <row r="63" spans="1:6" x14ac:dyDescent="0.25">
      <c r="A63" s="5"/>
      <c r="B63" s="25" t="s">
        <v>391</v>
      </c>
      <c r="C63" s="25">
        <v>0.92</v>
      </c>
      <c r="D63" s="25">
        <v>2.1</v>
      </c>
      <c r="E63" s="7">
        <f>C63*D63</f>
        <v>1.9320000000000002</v>
      </c>
    </row>
    <row r="64" spans="1:6" x14ac:dyDescent="0.25">
      <c r="A64" s="8"/>
      <c r="B64" s="9"/>
      <c r="C64" s="9"/>
      <c r="D64" s="9"/>
      <c r="E64" s="10">
        <f>E61-E62-E63</f>
        <v>27.936</v>
      </c>
      <c r="F64">
        <f>E64</f>
        <v>27.936</v>
      </c>
    </row>
    <row r="66" spans="1:6" x14ac:dyDescent="0.25">
      <c r="A66" s="13" t="s">
        <v>490</v>
      </c>
      <c r="B66" s="23" t="s">
        <v>395</v>
      </c>
      <c r="C66" s="23">
        <v>1.84</v>
      </c>
      <c r="D66" s="23">
        <v>3.24</v>
      </c>
      <c r="E66" s="4">
        <f>(C66+D66)*2*3.6</f>
        <v>36.576000000000001</v>
      </c>
    </row>
    <row r="67" spans="1:6" x14ac:dyDescent="0.25">
      <c r="A67" s="5"/>
      <c r="B67" s="25" t="s">
        <v>398</v>
      </c>
      <c r="C67" s="25">
        <v>0.92</v>
      </c>
      <c r="D67" s="25">
        <v>2.1</v>
      </c>
      <c r="E67" s="7">
        <f>C67*D67</f>
        <v>1.9320000000000002</v>
      </c>
    </row>
    <row r="68" spans="1:6" x14ac:dyDescent="0.25">
      <c r="A68" s="8"/>
      <c r="B68" s="9"/>
      <c r="C68" s="9"/>
      <c r="D68" s="9"/>
      <c r="E68" s="10">
        <f>E66-E67</f>
        <v>34.643999999999998</v>
      </c>
      <c r="F68">
        <f>E68</f>
        <v>34.643999999999998</v>
      </c>
    </row>
    <row r="70" spans="1:6" x14ac:dyDescent="0.25">
      <c r="A70" s="13" t="s">
        <v>491</v>
      </c>
      <c r="B70" s="23" t="s">
        <v>464</v>
      </c>
      <c r="C70" s="23">
        <v>1.88</v>
      </c>
      <c r="D70" s="23">
        <v>2.9</v>
      </c>
      <c r="E70" s="4">
        <f>(C70+D70)*2*3.6</f>
        <v>34.415999999999997</v>
      </c>
      <c r="F70" s="6"/>
    </row>
    <row r="71" spans="1:6" x14ac:dyDescent="0.25">
      <c r="A71" s="5"/>
      <c r="B71" s="25" t="s">
        <v>391</v>
      </c>
      <c r="C71" s="25">
        <v>1.3</v>
      </c>
      <c r="D71" s="25">
        <v>3.3</v>
      </c>
      <c r="E71" s="7">
        <f>C71*D71</f>
        <v>4.29</v>
      </c>
      <c r="F71" s="6"/>
    </row>
    <row r="72" spans="1:6" x14ac:dyDescent="0.25">
      <c r="A72" s="5"/>
      <c r="B72" s="25" t="s">
        <v>398</v>
      </c>
      <c r="C72" s="25">
        <v>1.25</v>
      </c>
      <c r="D72" s="25">
        <v>3.3</v>
      </c>
      <c r="E72" s="7">
        <f>C72*D72</f>
        <v>4.125</v>
      </c>
      <c r="F72" s="6"/>
    </row>
    <row r="73" spans="1:6" x14ac:dyDescent="0.25">
      <c r="A73" s="5"/>
      <c r="B73" s="25" t="s">
        <v>492</v>
      </c>
      <c r="C73" s="25">
        <f>1.16*2</f>
        <v>2.3199999999999998</v>
      </c>
      <c r="D73" s="25">
        <v>3.6</v>
      </c>
      <c r="E73" s="7">
        <f>C73*D73</f>
        <v>8.3520000000000003</v>
      </c>
      <c r="F73" s="6"/>
    </row>
    <row r="74" spans="1:6" x14ac:dyDescent="0.25">
      <c r="A74" s="8"/>
      <c r="B74" s="9"/>
      <c r="C74" s="9"/>
      <c r="D74" s="9"/>
      <c r="E74" s="10">
        <f>E70+E73-E71-E72</f>
        <v>34.353000000000002</v>
      </c>
      <c r="F74">
        <f>E74</f>
        <v>34.353000000000002</v>
      </c>
    </row>
    <row r="76" spans="1:6" x14ac:dyDescent="0.25">
      <c r="A76" s="13" t="s">
        <v>493</v>
      </c>
      <c r="B76" s="23" t="s">
        <v>467</v>
      </c>
      <c r="C76" s="23">
        <v>1.96</v>
      </c>
      <c r="D76" s="23">
        <v>6.25</v>
      </c>
      <c r="E76" s="4">
        <f>(C76+D76)*2*3.6</f>
        <v>59.112000000000009</v>
      </c>
      <c r="F76" s="6"/>
    </row>
    <row r="77" spans="1:6" x14ac:dyDescent="0.25">
      <c r="A77" s="5"/>
      <c r="B77" s="25" t="s">
        <v>494</v>
      </c>
      <c r="C77" s="25">
        <v>1.61</v>
      </c>
      <c r="D77" s="25">
        <v>3</v>
      </c>
      <c r="E77" s="7">
        <f>C77*D77</f>
        <v>4.83</v>
      </c>
      <c r="F77" s="6"/>
    </row>
    <row r="78" spans="1:6" x14ac:dyDescent="0.25">
      <c r="A78" s="5"/>
      <c r="B78" s="25" t="s">
        <v>466</v>
      </c>
      <c r="C78" s="25">
        <v>0.92</v>
      </c>
      <c r="D78" s="25">
        <v>2.1</v>
      </c>
      <c r="E78" s="7">
        <f>C78*D78</f>
        <v>1.9320000000000002</v>
      </c>
      <c r="F78" s="6"/>
    </row>
    <row r="79" spans="1:6" x14ac:dyDescent="0.25">
      <c r="A79" s="5"/>
      <c r="B79" s="25" t="s">
        <v>495</v>
      </c>
      <c r="C79" s="25">
        <v>1.25</v>
      </c>
      <c r="D79" s="25">
        <v>3.6</v>
      </c>
      <c r="E79" s="7">
        <f>C79*D79</f>
        <v>4.5</v>
      </c>
      <c r="F79" s="6"/>
    </row>
    <row r="80" spans="1:6" x14ac:dyDescent="0.25">
      <c r="B80" s="25" t="s">
        <v>492</v>
      </c>
      <c r="C80">
        <f>(1.25+0.75)*2</f>
        <v>4</v>
      </c>
      <c r="D80" s="25">
        <v>3.6</v>
      </c>
      <c r="E80" s="7">
        <f>C80*D80</f>
        <v>14.4</v>
      </c>
    </row>
    <row r="81" spans="1:6" x14ac:dyDescent="0.25">
      <c r="A81" s="8"/>
      <c r="B81" s="9"/>
      <c r="C81" s="9"/>
      <c r="D81" s="9"/>
      <c r="E81" s="10">
        <f>E76+E80-E77-E78-E79</f>
        <v>62.250000000000014</v>
      </c>
      <c r="F81">
        <f>E81</f>
        <v>62.250000000000014</v>
      </c>
    </row>
    <row r="83" spans="1:6" x14ac:dyDescent="0.25">
      <c r="A83" s="13" t="s">
        <v>496</v>
      </c>
      <c r="B83" s="3" t="s">
        <v>497</v>
      </c>
      <c r="C83" s="3">
        <v>5.91</v>
      </c>
      <c r="D83" s="3">
        <v>5.91</v>
      </c>
      <c r="E83" s="4">
        <f>(C83+D83)*2*3.6</f>
        <v>85.103999999999999</v>
      </c>
      <c r="F83" s="6"/>
    </row>
    <row r="84" spans="1:6" x14ac:dyDescent="0.25">
      <c r="A84" s="5"/>
      <c r="B84" s="6" t="s">
        <v>498</v>
      </c>
      <c r="C84" s="6">
        <v>3.41</v>
      </c>
      <c r="D84" s="6">
        <v>3.41</v>
      </c>
      <c r="E84" s="7">
        <f>(C84+D84)*3.6</f>
        <v>24.552000000000003</v>
      </c>
      <c r="F84" s="6"/>
    </row>
    <row r="85" spans="1:6" x14ac:dyDescent="0.25">
      <c r="A85" s="5"/>
      <c r="B85" s="6" t="s">
        <v>54</v>
      </c>
      <c r="C85" s="6">
        <v>4.75</v>
      </c>
      <c r="D85" s="6">
        <v>3.6</v>
      </c>
      <c r="E85" s="7">
        <f t="shared" ref="E85:E90" si="0">C85*D85</f>
        <v>17.100000000000001</v>
      </c>
      <c r="F85" s="6"/>
    </row>
    <row r="86" spans="1:6" x14ac:dyDescent="0.25">
      <c r="A86" s="5"/>
      <c r="B86" s="6" t="s">
        <v>23</v>
      </c>
      <c r="C86" s="6">
        <v>2.4</v>
      </c>
      <c r="D86" s="6">
        <v>3.3</v>
      </c>
      <c r="E86" s="7">
        <f t="shared" si="0"/>
        <v>7.919999999999999</v>
      </c>
      <c r="F86" s="6"/>
    </row>
    <row r="87" spans="1:6" x14ac:dyDescent="0.25">
      <c r="A87" s="5"/>
      <c r="B87" s="6" t="s">
        <v>23</v>
      </c>
      <c r="C87" s="6">
        <v>1.105</v>
      </c>
      <c r="D87" s="6">
        <v>3.3</v>
      </c>
      <c r="E87" s="7">
        <f t="shared" si="0"/>
        <v>3.6464999999999996</v>
      </c>
      <c r="F87" s="6"/>
    </row>
    <row r="88" spans="1:6" x14ac:dyDescent="0.25">
      <c r="A88" s="5"/>
      <c r="B88" s="6" t="s">
        <v>23</v>
      </c>
      <c r="C88" s="6">
        <v>1.105</v>
      </c>
      <c r="D88" s="6">
        <v>3.3</v>
      </c>
      <c r="E88" s="7">
        <f t="shared" si="0"/>
        <v>3.6464999999999996</v>
      </c>
      <c r="F88" s="6"/>
    </row>
    <row r="89" spans="1:6" x14ac:dyDescent="0.25">
      <c r="A89" s="5"/>
      <c r="B89" s="6" t="s">
        <v>502</v>
      </c>
      <c r="C89" s="6">
        <v>2.4</v>
      </c>
      <c r="D89" s="6">
        <v>3</v>
      </c>
      <c r="E89" s="7">
        <f t="shared" si="0"/>
        <v>7.1999999999999993</v>
      </c>
      <c r="F89" s="6"/>
    </row>
    <row r="90" spans="1:6" x14ac:dyDescent="0.25">
      <c r="A90" s="5"/>
      <c r="B90" s="12" t="s">
        <v>503</v>
      </c>
      <c r="C90" s="12">
        <v>1.61</v>
      </c>
      <c r="D90" s="12">
        <v>3</v>
      </c>
      <c r="E90" s="14">
        <f t="shared" si="0"/>
        <v>4.83</v>
      </c>
      <c r="F90" s="6"/>
    </row>
    <row r="91" spans="1:6" x14ac:dyDescent="0.25">
      <c r="A91" s="8"/>
      <c r="B91" s="9"/>
      <c r="C91" s="9"/>
      <c r="D91" s="9"/>
      <c r="E91" s="15">
        <f>E83-E84+E85-SUM(E86:E90)</f>
        <v>50.408999999999992</v>
      </c>
      <c r="F91">
        <f>E91</f>
        <v>50.408999999999992</v>
      </c>
    </row>
    <row r="93" spans="1:6" x14ac:dyDescent="0.25">
      <c r="A93" s="13" t="s">
        <v>501</v>
      </c>
      <c r="B93" s="3" t="s">
        <v>500</v>
      </c>
      <c r="C93" s="3">
        <v>5.8</v>
      </c>
      <c r="D93" s="3">
        <v>6.2</v>
      </c>
      <c r="E93" s="4">
        <f>(C93+D93)*2*3.6</f>
        <v>86.4</v>
      </c>
    </row>
    <row r="94" spans="1:6" x14ac:dyDescent="0.25">
      <c r="A94" s="5"/>
      <c r="B94" s="12" t="s">
        <v>494</v>
      </c>
      <c r="C94" s="12">
        <v>2.4</v>
      </c>
      <c r="D94" s="12">
        <v>3</v>
      </c>
      <c r="E94" s="7">
        <f>C94*D94</f>
        <v>7.1999999999999993</v>
      </c>
    </row>
    <row r="95" spans="1:6" x14ac:dyDescent="0.25">
      <c r="A95" s="5"/>
      <c r="B95" s="12" t="s">
        <v>389</v>
      </c>
      <c r="C95" s="12">
        <v>1.55</v>
      </c>
      <c r="D95" s="12">
        <v>3.3</v>
      </c>
      <c r="E95" s="7">
        <f t="shared" ref="E95:E96" si="1">C95*D95</f>
        <v>5.1150000000000002</v>
      </c>
    </row>
    <row r="96" spans="1:6" x14ac:dyDescent="0.25">
      <c r="A96" s="5"/>
      <c r="B96" s="12" t="s">
        <v>20</v>
      </c>
      <c r="C96" s="12">
        <v>1.68</v>
      </c>
      <c r="D96" s="12">
        <v>3.3</v>
      </c>
      <c r="E96" s="7">
        <f t="shared" si="1"/>
        <v>5.5439999999999996</v>
      </c>
    </row>
    <row r="97" spans="1:6" x14ac:dyDescent="0.25">
      <c r="A97" s="8"/>
      <c r="B97" s="9"/>
      <c r="C97" s="9"/>
      <c r="D97" s="9"/>
      <c r="E97" s="10">
        <f>E93-SUM(E94:E96)</f>
        <v>68.541000000000011</v>
      </c>
      <c r="F97">
        <f>E97</f>
        <v>68.541000000000011</v>
      </c>
    </row>
    <row r="99" spans="1:6" x14ac:dyDescent="0.25">
      <c r="A99" s="13" t="s">
        <v>505</v>
      </c>
      <c r="B99" s="3" t="s">
        <v>504</v>
      </c>
      <c r="C99" s="3">
        <v>1.8</v>
      </c>
      <c r="D99" s="3">
        <v>3.18</v>
      </c>
      <c r="E99" s="4">
        <f>(C99+D99)*2*3.6</f>
        <v>35.856000000000002</v>
      </c>
    </row>
    <row r="100" spans="1:6" x14ac:dyDescent="0.25">
      <c r="A100" s="5"/>
      <c r="B100" s="12" t="s">
        <v>404</v>
      </c>
      <c r="C100" s="12">
        <v>1.68</v>
      </c>
      <c r="D100" s="12">
        <v>3.3</v>
      </c>
      <c r="E100" s="7">
        <f>C100*D100</f>
        <v>5.5439999999999996</v>
      </c>
    </row>
    <row r="101" spans="1:6" x14ac:dyDescent="0.25">
      <c r="A101" s="5"/>
      <c r="B101" s="12" t="s">
        <v>457</v>
      </c>
      <c r="C101" s="12">
        <v>1.68</v>
      </c>
      <c r="D101" s="12">
        <v>3.3</v>
      </c>
      <c r="E101" s="7">
        <f t="shared" ref="E101" si="2">C101*D101</f>
        <v>5.5439999999999996</v>
      </c>
    </row>
    <row r="102" spans="1:6" x14ac:dyDescent="0.25">
      <c r="A102" s="8"/>
      <c r="B102" s="9"/>
      <c r="C102" s="9"/>
      <c r="D102" s="9"/>
      <c r="E102" s="10">
        <f>E99-E100-E101</f>
        <v>24.768000000000001</v>
      </c>
      <c r="F102">
        <f>E102</f>
        <v>24.768000000000001</v>
      </c>
    </row>
    <row r="104" spans="1:6" x14ac:dyDescent="0.25">
      <c r="A104" s="13" t="s">
        <v>506</v>
      </c>
      <c r="B104" s="23" t="s">
        <v>507</v>
      </c>
      <c r="C104" s="23">
        <v>5.8</v>
      </c>
      <c r="D104" s="23">
        <v>9.6</v>
      </c>
      <c r="E104" s="4">
        <f>(C104+D104)*2*3.6</f>
        <v>110.88</v>
      </c>
      <c r="F104" s="6"/>
    </row>
    <row r="105" spans="1:6" x14ac:dyDescent="0.25">
      <c r="A105" s="5"/>
      <c r="B105" s="25" t="s">
        <v>421</v>
      </c>
      <c r="C105" s="25">
        <v>1.68</v>
      </c>
      <c r="D105" s="25">
        <v>3.3</v>
      </c>
      <c r="E105" s="7">
        <f>C105*D105</f>
        <v>5.5439999999999996</v>
      </c>
      <c r="F105" s="6"/>
    </row>
    <row r="106" spans="1:6" x14ac:dyDescent="0.25">
      <c r="A106" s="5"/>
      <c r="B106" s="25" t="s">
        <v>23</v>
      </c>
      <c r="C106" s="25">
        <v>1.55</v>
      </c>
      <c r="D106" s="25">
        <v>3.3</v>
      </c>
      <c r="E106" s="7">
        <f>C106*D106</f>
        <v>5.1150000000000002</v>
      </c>
      <c r="F106" s="6"/>
    </row>
    <row r="107" spans="1:6" x14ac:dyDescent="0.25">
      <c r="A107" s="5"/>
      <c r="B107" s="25" t="s">
        <v>23</v>
      </c>
      <c r="C107" s="25">
        <v>1.55</v>
      </c>
      <c r="D107" s="25">
        <v>3.3</v>
      </c>
      <c r="E107" s="7">
        <f>C107*D107</f>
        <v>5.1150000000000002</v>
      </c>
      <c r="F107" s="6"/>
    </row>
    <row r="108" spans="1:6" x14ac:dyDescent="0.25">
      <c r="B108" s="25" t="s">
        <v>508</v>
      </c>
      <c r="C108" s="25">
        <v>1.69</v>
      </c>
      <c r="D108" s="25">
        <v>3</v>
      </c>
      <c r="E108" s="7">
        <f>C108*D108</f>
        <v>5.07</v>
      </c>
    </row>
    <row r="109" spans="1:6" x14ac:dyDescent="0.25">
      <c r="A109" s="8"/>
      <c r="B109" s="9"/>
      <c r="C109" s="9"/>
      <c r="D109" s="9"/>
      <c r="E109" s="10">
        <f>E104-SUM(E105:E108)</f>
        <v>90.036000000000001</v>
      </c>
      <c r="F109">
        <f>E109</f>
        <v>90.036000000000001</v>
      </c>
    </row>
    <row r="111" spans="1:6" x14ac:dyDescent="0.25">
      <c r="A111" s="13" t="s">
        <v>509</v>
      </c>
      <c r="B111" s="3" t="s">
        <v>419</v>
      </c>
      <c r="C111" s="3">
        <v>1.8</v>
      </c>
      <c r="D111" s="3">
        <v>3.3</v>
      </c>
      <c r="E111" s="4">
        <f>(C111+D111)*2*3.6</f>
        <v>36.72</v>
      </c>
    </row>
    <row r="112" spans="1:6" x14ac:dyDescent="0.25">
      <c r="A112" s="5"/>
      <c r="B112" s="12" t="s">
        <v>420</v>
      </c>
      <c r="C112" s="12">
        <v>1.68</v>
      </c>
      <c r="D112" s="12">
        <v>3.3</v>
      </c>
      <c r="E112" s="7">
        <f>C112*D112</f>
        <v>5.5439999999999996</v>
      </c>
    </row>
    <row r="113" spans="1:6" x14ac:dyDescent="0.25">
      <c r="A113" s="5"/>
      <c r="B113" s="12" t="s">
        <v>457</v>
      </c>
      <c r="C113" s="12">
        <v>1.68</v>
      </c>
      <c r="D113" s="12">
        <v>3.3</v>
      </c>
      <c r="E113" s="7">
        <f t="shared" ref="E113" si="3">C113*D113</f>
        <v>5.5439999999999996</v>
      </c>
    </row>
    <row r="114" spans="1:6" x14ac:dyDescent="0.25">
      <c r="A114" s="8"/>
      <c r="B114" s="9"/>
      <c r="C114" s="9"/>
      <c r="D114" s="9"/>
      <c r="E114" s="10">
        <f>E111-E112-E113</f>
        <v>25.631999999999998</v>
      </c>
      <c r="F114">
        <f>E114</f>
        <v>25.631999999999998</v>
      </c>
    </row>
    <row r="116" spans="1:6" x14ac:dyDescent="0.25">
      <c r="A116" s="13" t="s">
        <v>510</v>
      </c>
      <c r="B116" s="3" t="s">
        <v>423</v>
      </c>
      <c r="C116" s="3">
        <v>2.0499999999999998</v>
      </c>
      <c r="D116" s="3">
        <v>3.11</v>
      </c>
      <c r="E116" s="4">
        <f>(C116+D116)*2*3.6</f>
        <v>37.152000000000001</v>
      </c>
    </row>
    <row r="117" spans="1:6" x14ac:dyDescent="0.25">
      <c r="A117" s="5"/>
      <c r="B117" s="12" t="s">
        <v>511</v>
      </c>
      <c r="C117" s="12">
        <v>0.92</v>
      </c>
      <c r="D117" s="12">
        <v>2.1</v>
      </c>
      <c r="E117" s="7">
        <f>C117*D117</f>
        <v>1.9320000000000002</v>
      </c>
    </row>
    <row r="118" spans="1:6" x14ac:dyDescent="0.25">
      <c r="A118" s="8"/>
      <c r="B118" s="9"/>
      <c r="C118" s="9"/>
      <c r="D118" s="9"/>
      <c r="E118" s="10">
        <f>E116-E117</f>
        <v>35.22</v>
      </c>
      <c r="F118">
        <f>E118</f>
        <v>35.22</v>
      </c>
    </row>
    <row r="120" spans="1:6" x14ac:dyDescent="0.25">
      <c r="A120" s="13" t="s">
        <v>512</v>
      </c>
      <c r="B120" s="3" t="s">
        <v>424</v>
      </c>
      <c r="C120" s="3">
        <v>1.6</v>
      </c>
      <c r="D120" s="3">
        <v>3.11</v>
      </c>
      <c r="E120" s="4">
        <f>(C120+D120)*2*3.6</f>
        <v>33.911999999999999</v>
      </c>
    </row>
    <row r="121" spans="1:6" x14ac:dyDescent="0.25">
      <c r="A121" s="5"/>
      <c r="B121" s="12" t="s">
        <v>511</v>
      </c>
      <c r="C121" s="12">
        <v>0.72</v>
      </c>
      <c r="D121" s="12">
        <v>2.1</v>
      </c>
      <c r="E121" s="7">
        <f>C121*D121</f>
        <v>1.512</v>
      </c>
    </row>
    <row r="122" spans="1:6" x14ac:dyDescent="0.25">
      <c r="A122" s="5"/>
      <c r="B122" s="12" t="s">
        <v>492</v>
      </c>
      <c r="C122" s="12">
        <v>1.76</v>
      </c>
      <c r="D122" s="12">
        <v>3.6</v>
      </c>
      <c r="E122" s="7">
        <f t="shared" ref="E122" si="4">C122*D122</f>
        <v>6.3360000000000003</v>
      </c>
    </row>
    <row r="123" spans="1:6" x14ac:dyDescent="0.25">
      <c r="A123" s="8"/>
      <c r="B123" s="9"/>
      <c r="C123" s="9"/>
      <c r="D123" s="9"/>
      <c r="E123" s="10">
        <f>E120+E122-E121</f>
        <v>38.735999999999997</v>
      </c>
      <c r="F123">
        <f>E123</f>
        <v>38.735999999999997</v>
      </c>
    </row>
    <row r="125" spans="1:6" x14ac:dyDescent="0.25">
      <c r="A125" s="13" t="s">
        <v>513</v>
      </c>
      <c r="B125" s="3" t="s">
        <v>514</v>
      </c>
      <c r="C125" s="3">
        <v>2.3199999999999998</v>
      </c>
      <c r="D125" s="3">
        <v>3.11</v>
      </c>
      <c r="E125" s="4">
        <f>(C125+D125)*2*3.6</f>
        <v>39.095999999999997</v>
      </c>
    </row>
    <row r="126" spans="1:6" x14ac:dyDescent="0.25">
      <c r="A126" s="5"/>
      <c r="B126" s="12" t="s">
        <v>515</v>
      </c>
      <c r="C126" s="12">
        <v>0.92</v>
      </c>
      <c r="D126" s="12">
        <v>2.1</v>
      </c>
      <c r="E126" s="7">
        <f>C126*D126</f>
        <v>1.9320000000000002</v>
      </c>
    </row>
    <row r="127" spans="1:6" x14ac:dyDescent="0.25">
      <c r="A127" s="5"/>
      <c r="B127" s="12" t="s">
        <v>23</v>
      </c>
      <c r="C127" s="12">
        <v>1.5</v>
      </c>
      <c r="D127" s="12">
        <v>3.3</v>
      </c>
      <c r="E127" s="7">
        <f t="shared" ref="E127" si="5">C127*D127</f>
        <v>4.9499999999999993</v>
      </c>
    </row>
    <row r="128" spans="1:6" x14ac:dyDescent="0.25">
      <c r="A128" s="8"/>
      <c r="B128" s="9"/>
      <c r="C128" s="9"/>
      <c r="D128" s="9"/>
      <c r="E128" s="10">
        <f>E125-E126-E127</f>
        <v>32.213999999999999</v>
      </c>
      <c r="F128">
        <f>E128</f>
        <v>32.213999999999999</v>
      </c>
    </row>
    <row r="130" spans="1:6" x14ac:dyDescent="0.25">
      <c r="A130" s="13" t="s">
        <v>516</v>
      </c>
      <c r="B130" s="3" t="s">
        <v>517</v>
      </c>
      <c r="C130" s="3">
        <v>4.1500000000000004</v>
      </c>
      <c r="D130" s="3">
        <v>1.93</v>
      </c>
      <c r="E130" s="4">
        <f>(C130+D130)*2*3.6</f>
        <v>43.776000000000003</v>
      </c>
    </row>
    <row r="131" spans="1:6" x14ac:dyDescent="0.25">
      <c r="A131" s="5"/>
      <c r="B131" s="12" t="s">
        <v>511</v>
      </c>
      <c r="C131" s="12">
        <v>1.44</v>
      </c>
      <c r="D131" s="12">
        <v>3.3</v>
      </c>
      <c r="E131" s="7">
        <f>C131*D131</f>
        <v>4.7519999999999998</v>
      </c>
    </row>
    <row r="132" spans="1:6" x14ac:dyDescent="0.25">
      <c r="A132" s="5"/>
      <c r="B132" s="12" t="s">
        <v>518</v>
      </c>
      <c r="C132" s="12">
        <v>0.92</v>
      </c>
      <c r="D132" s="12">
        <v>2.1</v>
      </c>
      <c r="E132" s="7">
        <f t="shared" ref="E132:E133" si="6">C132*D132</f>
        <v>1.9320000000000002</v>
      </c>
    </row>
    <row r="133" spans="1:6" x14ac:dyDescent="0.25">
      <c r="B133" s="12" t="s">
        <v>457</v>
      </c>
      <c r="C133" s="12">
        <v>2.09</v>
      </c>
      <c r="D133" s="12">
        <v>3.3</v>
      </c>
      <c r="E133" s="7">
        <f t="shared" si="6"/>
        <v>6.8969999999999994</v>
      </c>
    </row>
    <row r="134" spans="1:6" x14ac:dyDescent="0.25">
      <c r="A134" s="8"/>
      <c r="B134" s="9"/>
      <c r="C134" s="9"/>
      <c r="D134" s="9"/>
      <c r="E134" s="10">
        <f>E130-SUM(E131:E133)</f>
        <v>30.195000000000004</v>
      </c>
      <c r="F134">
        <f>E134</f>
        <v>30.195000000000004</v>
      </c>
    </row>
    <row r="136" spans="1:6" x14ac:dyDescent="0.25">
      <c r="A136" s="13" t="s">
        <v>519</v>
      </c>
      <c r="B136" s="3" t="s">
        <v>520</v>
      </c>
      <c r="C136" s="3">
        <v>4.16</v>
      </c>
      <c r="D136" s="3">
        <v>2.33</v>
      </c>
      <c r="E136" s="4">
        <f>(C136+D136)*2*3.6</f>
        <v>46.728000000000002</v>
      </c>
    </row>
    <row r="137" spans="1:6" x14ac:dyDescent="0.25">
      <c r="A137" s="5"/>
      <c r="B137" s="12" t="s">
        <v>415</v>
      </c>
      <c r="C137" s="12">
        <v>0.92</v>
      </c>
      <c r="D137" s="12">
        <v>2.1</v>
      </c>
      <c r="E137" s="7">
        <f>C137*D137</f>
        <v>1.9320000000000002</v>
      </c>
    </row>
    <row r="138" spans="1:6" x14ac:dyDescent="0.25">
      <c r="A138" s="5"/>
      <c r="B138" s="12" t="s">
        <v>521</v>
      </c>
      <c r="C138" s="12">
        <v>0.92</v>
      </c>
      <c r="D138" s="12">
        <v>2.1</v>
      </c>
      <c r="E138" s="7">
        <f t="shared" ref="E138:E141" si="7">C138*D138</f>
        <v>1.9320000000000002</v>
      </c>
    </row>
    <row r="139" spans="1:6" x14ac:dyDescent="0.25">
      <c r="A139" s="5"/>
      <c r="B139" s="12" t="s">
        <v>515</v>
      </c>
      <c r="C139" s="12">
        <v>1.44</v>
      </c>
      <c r="D139" s="12">
        <v>3.3</v>
      </c>
      <c r="E139" s="7">
        <f t="shared" si="7"/>
        <v>4.7519999999999998</v>
      </c>
    </row>
    <row r="140" spans="1:6" x14ac:dyDescent="0.25">
      <c r="A140" s="5"/>
      <c r="B140" s="12" t="s">
        <v>522</v>
      </c>
      <c r="C140" s="6">
        <v>0.92</v>
      </c>
      <c r="D140" s="6">
        <v>2.1</v>
      </c>
      <c r="E140" s="7">
        <f t="shared" si="7"/>
        <v>1.9320000000000002</v>
      </c>
    </row>
    <row r="141" spans="1:6" x14ac:dyDescent="0.25">
      <c r="B141" s="12" t="s">
        <v>523</v>
      </c>
      <c r="C141" s="12">
        <v>1.69</v>
      </c>
      <c r="D141" s="12">
        <v>3</v>
      </c>
      <c r="E141" s="14">
        <f t="shared" si="7"/>
        <v>5.07</v>
      </c>
    </row>
    <row r="142" spans="1:6" x14ac:dyDescent="0.25">
      <c r="A142" s="8"/>
      <c r="B142" s="9"/>
      <c r="C142" s="9"/>
      <c r="D142" s="9"/>
      <c r="E142" s="15">
        <f>E136-SUM(E137:E141)</f>
        <v>31.11</v>
      </c>
      <c r="F142">
        <f>E142</f>
        <v>31.11</v>
      </c>
    </row>
    <row r="144" spans="1:6" x14ac:dyDescent="0.25">
      <c r="A144" s="13" t="s">
        <v>525</v>
      </c>
      <c r="B144" s="3" t="s">
        <v>524</v>
      </c>
      <c r="C144" s="3">
        <v>4.16</v>
      </c>
      <c r="D144" s="3">
        <v>1.7</v>
      </c>
      <c r="E144" s="4">
        <f>(C144+D144)*2*3.6</f>
        <v>42.192</v>
      </c>
    </row>
    <row r="145" spans="1:7" x14ac:dyDescent="0.25">
      <c r="A145" s="5"/>
      <c r="B145" s="12" t="s">
        <v>511</v>
      </c>
      <c r="C145" s="12">
        <v>0.92</v>
      </c>
      <c r="D145" s="12">
        <v>2.1</v>
      </c>
      <c r="E145" s="7">
        <f>C145*D145</f>
        <v>1.9320000000000002</v>
      </c>
    </row>
    <row r="146" spans="1:7" x14ac:dyDescent="0.25">
      <c r="A146" s="8"/>
      <c r="B146" s="16"/>
      <c r="C146" s="16"/>
      <c r="D146" s="16"/>
      <c r="E146" s="10">
        <f>E144-E145</f>
        <v>40.26</v>
      </c>
      <c r="F146">
        <f>E146</f>
        <v>40.26</v>
      </c>
    </row>
    <row r="147" spans="1:7" x14ac:dyDescent="0.25">
      <c r="A147" s="6"/>
      <c r="B147" s="6"/>
      <c r="C147" s="6"/>
      <c r="D147" s="6"/>
      <c r="E147" s="6"/>
      <c r="F147" s="6"/>
      <c r="G147" s="6"/>
    </row>
    <row r="148" spans="1:7" x14ac:dyDescent="0.25">
      <c r="A148" s="13" t="s">
        <v>526</v>
      </c>
      <c r="B148" s="3" t="s">
        <v>88</v>
      </c>
      <c r="C148" s="3">
        <v>2.2999999999999998</v>
      </c>
      <c r="D148" s="3">
        <v>1.3</v>
      </c>
      <c r="E148" s="4">
        <f>(C148+D148)*2*3.6</f>
        <v>25.919999999999998</v>
      </c>
      <c r="F148" s="6"/>
      <c r="G148" s="6"/>
    </row>
    <row r="149" spans="1:7" x14ac:dyDescent="0.25">
      <c r="A149" s="5"/>
      <c r="B149" s="6" t="s">
        <v>20</v>
      </c>
      <c r="C149" s="6">
        <v>0.92</v>
      </c>
      <c r="D149" s="6">
        <v>2.1</v>
      </c>
      <c r="E149" s="7">
        <f>C149*D149</f>
        <v>1.9320000000000002</v>
      </c>
      <c r="F149" s="6"/>
      <c r="G149" s="6"/>
    </row>
    <row r="150" spans="1:7" x14ac:dyDescent="0.25">
      <c r="A150" s="8"/>
      <c r="B150" s="9"/>
      <c r="C150" s="9"/>
      <c r="D150" s="9"/>
      <c r="E150" s="10">
        <f>E148-E149</f>
        <v>23.988</v>
      </c>
      <c r="F150" s="6">
        <f>E150</f>
        <v>23.988</v>
      </c>
      <c r="G150" s="6"/>
    </row>
    <row r="151" spans="1:7" x14ac:dyDescent="0.25">
      <c r="A151" s="6"/>
      <c r="B151" s="6"/>
      <c r="C151" s="6"/>
      <c r="D151" s="6"/>
      <c r="E151" s="6"/>
      <c r="F151" s="6"/>
    </row>
    <row r="152" spans="1:7" x14ac:dyDescent="0.25">
      <c r="A152" s="13" t="s">
        <v>527</v>
      </c>
      <c r="B152" s="3" t="s">
        <v>89</v>
      </c>
      <c r="C152" s="3">
        <v>1.32</v>
      </c>
      <c r="D152" s="3">
        <v>1.64</v>
      </c>
      <c r="E152" s="4">
        <f>(C152+D152)*2*3.6</f>
        <v>21.312000000000001</v>
      </c>
      <c r="F152" s="6"/>
    </row>
    <row r="153" spans="1:7" x14ac:dyDescent="0.25">
      <c r="A153" s="5"/>
      <c r="B153" s="6" t="s">
        <v>20</v>
      </c>
      <c r="C153" s="6">
        <v>0.92</v>
      </c>
      <c r="D153" s="6">
        <v>2.1</v>
      </c>
      <c r="E153" s="7">
        <f>C153*D153</f>
        <v>1.9320000000000002</v>
      </c>
      <c r="F153" s="6"/>
    </row>
    <row r="154" spans="1:7" x14ac:dyDescent="0.25">
      <c r="A154" s="8"/>
      <c r="B154" s="9"/>
      <c r="C154" s="9"/>
      <c r="D154" s="9"/>
      <c r="E154" s="10">
        <f>E152-E153</f>
        <v>19.380000000000003</v>
      </c>
      <c r="F154" s="6">
        <f>E154</f>
        <v>19.380000000000003</v>
      </c>
    </row>
    <row r="155" spans="1:7" x14ac:dyDescent="0.25">
      <c r="A155" s="6"/>
      <c r="B155" s="6"/>
      <c r="C155" s="6"/>
      <c r="D155" s="6"/>
      <c r="E155" s="6"/>
      <c r="F155" s="6"/>
    </row>
    <row r="156" spans="1:7" x14ac:dyDescent="0.25">
      <c r="A156" s="13" t="s">
        <v>528</v>
      </c>
      <c r="B156" s="3" t="s">
        <v>91</v>
      </c>
      <c r="C156" s="3">
        <v>1.32</v>
      </c>
      <c r="D156" s="3">
        <v>1.64</v>
      </c>
      <c r="E156" s="4">
        <f>(C156+D156)*2*3.6</f>
        <v>21.312000000000001</v>
      </c>
      <c r="F156" s="6"/>
    </row>
    <row r="157" spans="1:7" x14ac:dyDescent="0.25">
      <c r="A157" s="5"/>
      <c r="B157" s="6" t="s">
        <v>20</v>
      </c>
      <c r="C157" s="6">
        <v>0.92</v>
      </c>
      <c r="D157" s="6">
        <v>2.1</v>
      </c>
      <c r="E157" s="7">
        <f>C157*D157</f>
        <v>1.9320000000000002</v>
      </c>
      <c r="F157" s="6"/>
    </row>
    <row r="158" spans="1:7" x14ac:dyDescent="0.25">
      <c r="A158" s="8"/>
      <c r="B158" s="9"/>
      <c r="C158" s="9"/>
      <c r="D158" s="9"/>
      <c r="E158" s="10">
        <f>E156-E157</f>
        <v>19.380000000000003</v>
      </c>
      <c r="F158" s="6">
        <f>E158</f>
        <v>19.380000000000003</v>
      </c>
    </row>
    <row r="159" spans="1:7" x14ac:dyDescent="0.25">
      <c r="A159" s="6"/>
      <c r="B159" s="6"/>
      <c r="C159" s="6"/>
      <c r="D159" s="6"/>
      <c r="E159" s="6"/>
      <c r="F159" s="6"/>
    </row>
    <row r="160" spans="1:7" x14ac:dyDescent="0.25">
      <c r="A160" s="13" t="s">
        <v>529</v>
      </c>
      <c r="B160" s="3" t="s">
        <v>92</v>
      </c>
      <c r="C160" s="3">
        <v>1.32</v>
      </c>
      <c r="D160" s="3">
        <v>1.64</v>
      </c>
      <c r="E160" s="4">
        <f>(C160+D160)*2*3.6</f>
        <v>21.312000000000001</v>
      </c>
      <c r="F160" s="6"/>
    </row>
    <row r="161" spans="1:6" x14ac:dyDescent="0.25">
      <c r="A161" s="5"/>
      <c r="B161" s="6" t="s">
        <v>20</v>
      </c>
      <c r="C161" s="6">
        <v>0.92</v>
      </c>
      <c r="D161" s="6">
        <v>2.1</v>
      </c>
      <c r="E161" s="7">
        <f>C161*D161</f>
        <v>1.9320000000000002</v>
      </c>
      <c r="F161" s="6"/>
    </row>
    <row r="162" spans="1:6" x14ac:dyDescent="0.25">
      <c r="A162" s="8"/>
      <c r="B162" s="9"/>
      <c r="C162" s="9"/>
      <c r="D162" s="9"/>
      <c r="E162" s="10">
        <f>E160-E161</f>
        <v>19.380000000000003</v>
      </c>
      <c r="F162" s="6">
        <f>E162</f>
        <v>19.380000000000003</v>
      </c>
    </row>
    <row r="164" spans="1:6" x14ac:dyDescent="0.25">
      <c r="A164" s="13" t="s">
        <v>431</v>
      </c>
      <c r="B164" s="3" t="s">
        <v>437</v>
      </c>
      <c r="C164" s="3">
        <v>1.71</v>
      </c>
      <c r="D164" s="3">
        <v>4.34</v>
      </c>
      <c r="E164" s="4">
        <f>(C164+D164)*2*3.6</f>
        <v>43.56</v>
      </c>
    </row>
    <row r="165" spans="1:6" x14ac:dyDescent="0.25">
      <c r="A165" s="5"/>
      <c r="B165" s="6" t="s">
        <v>432</v>
      </c>
      <c r="C165" s="6">
        <v>0.92</v>
      </c>
      <c r="D165" s="6">
        <v>2.1</v>
      </c>
      <c r="E165" s="7">
        <f>C165*D165</f>
        <v>1.9320000000000002</v>
      </c>
    </row>
    <row r="166" spans="1:6" x14ac:dyDescent="0.25">
      <c r="A166" s="5"/>
      <c r="B166" s="6" t="s">
        <v>433</v>
      </c>
      <c r="C166" s="6">
        <v>0.92</v>
      </c>
      <c r="D166" s="6">
        <v>2.1</v>
      </c>
      <c r="E166" s="7">
        <f>C166*D166</f>
        <v>1.9320000000000002</v>
      </c>
    </row>
    <row r="167" spans="1:6" x14ac:dyDescent="0.25">
      <c r="A167" s="5"/>
      <c r="B167" s="6" t="s">
        <v>434</v>
      </c>
      <c r="C167" s="6">
        <v>0.92</v>
      </c>
      <c r="D167" s="6">
        <v>2.1</v>
      </c>
      <c r="E167" s="7">
        <f>C167*D167</f>
        <v>1.9320000000000002</v>
      </c>
    </row>
    <row r="168" spans="1:6" x14ac:dyDescent="0.25">
      <c r="A168" s="5"/>
      <c r="B168" s="6" t="s">
        <v>436</v>
      </c>
      <c r="C168" s="6">
        <v>1.71</v>
      </c>
      <c r="D168" s="6">
        <v>3.6</v>
      </c>
      <c r="E168" s="7">
        <f>C168*D168</f>
        <v>6.1559999999999997</v>
      </c>
    </row>
    <row r="169" spans="1:6" x14ac:dyDescent="0.25">
      <c r="A169" s="8"/>
      <c r="B169" s="9"/>
      <c r="C169" s="9"/>
      <c r="D169" s="9"/>
      <c r="E169" s="10">
        <f>E164-SUM(E165:E168)</f>
        <v>31.608000000000004</v>
      </c>
      <c r="F169">
        <f>E169</f>
        <v>31.608000000000004</v>
      </c>
    </row>
    <row r="171" spans="1:6" x14ac:dyDescent="0.25">
      <c r="A171" s="13" t="s">
        <v>435</v>
      </c>
      <c r="B171" s="3" t="s">
        <v>438</v>
      </c>
      <c r="C171" s="3">
        <v>8.5500000000000007</v>
      </c>
      <c r="D171" s="3">
        <v>2.0499999999999998</v>
      </c>
      <c r="E171" s="4">
        <f>(C171+D171)*2*3.6</f>
        <v>76.320000000000007</v>
      </c>
    </row>
    <row r="172" spans="1:6" x14ac:dyDescent="0.25">
      <c r="A172" s="5"/>
      <c r="B172" s="6" t="s">
        <v>439</v>
      </c>
      <c r="C172" s="6">
        <v>1.71</v>
      </c>
      <c r="D172" s="6">
        <v>3.6</v>
      </c>
      <c r="E172" s="7">
        <f>C172*D172</f>
        <v>6.1559999999999997</v>
      </c>
    </row>
    <row r="173" spans="1:6" x14ac:dyDescent="0.25">
      <c r="A173" s="5"/>
      <c r="B173" s="6" t="s">
        <v>440</v>
      </c>
      <c r="C173" s="6">
        <v>2.5</v>
      </c>
      <c r="D173" s="6">
        <v>2.8</v>
      </c>
      <c r="E173" s="7">
        <f>C173*D173</f>
        <v>7</v>
      </c>
    </row>
    <row r="174" spans="1:6" x14ac:dyDescent="0.25">
      <c r="A174" s="5"/>
      <c r="B174" s="6" t="s">
        <v>106</v>
      </c>
      <c r="C174" s="6">
        <v>1</v>
      </c>
      <c r="D174" s="6">
        <v>2</v>
      </c>
      <c r="E174" s="7">
        <f>C174*D174</f>
        <v>2</v>
      </c>
    </row>
    <row r="175" spans="1:6" x14ac:dyDescent="0.25">
      <c r="B175" s="12" t="s">
        <v>122</v>
      </c>
      <c r="C175" s="12">
        <v>1.3</v>
      </c>
      <c r="D175" s="12">
        <v>2.1</v>
      </c>
      <c r="E175" s="7">
        <f>C175*D175</f>
        <v>2.7300000000000004</v>
      </c>
    </row>
    <row r="176" spans="1:6" x14ac:dyDescent="0.25">
      <c r="A176" s="8"/>
      <c r="B176" s="9"/>
      <c r="C176" s="9"/>
      <c r="D176" s="9"/>
      <c r="E176" s="10">
        <f>E171-SUM(E172:E175)</f>
        <v>58.434000000000012</v>
      </c>
      <c r="F176">
        <f>E176</f>
        <v>58.434000000000012</v>
      </c>
    </row>
    <row r="178" spans="1:6" x14ac:dyDescent="0.25">
      <c r="A178" s="13" t="s">
        <v>461</v>
      </c>
      <c r="B178" s="3" t="s">
        <v>470</v>
      </c>
      <c r="C178" s="3">
        <v>4.1500000000000004</v>
      </c>
      <c r="D178" s="3">
        <v>2.5</v>
      </c>
      <c r="E178" s="4">
        <f>(C178+D178)*2*2.8</f>
        <v>37.24</v>
      </c>
    </row>
    <row r="179" spans="1:6" x14ac:dyDescent="0.25">
      <c r="A179" s="5"/>
      <c r="B179" s="12" t="s">
        <v>69</v>
      </c>
      <c r="C179" s="12">
        <v>1.3</v>
      </c>
      <c r="D179" s="12">
        <v>2.1</v>
      </c>
      <c r="E179" s="7">
        <f>C179*D179</f>
        <v>2.7300000000000004</v>
      </c>
    </row>
    <row r="180" spans="1:6" x14ac:dyDescent="0.25">
      <c r="A180" s="5"/>
      <c r="B180" s="12" t="s">
        <v>530</v>
      </c>
      <c r="C180" s="12">
        <v>2.5</v>
      </c>
      <c r="D180" s="12">
        <v>2.8</v>
      </c>
      <c r="E180" s="7">
        <f>C180*D180</f>
        <v>7</v>
      </c>
    </row>
    <row r="181" spans="1:6" x14ac:dyDescent="0.25">
      <c r="A181" s="8"/>
      <c r="B181" s="9"/>
      <c r="C181" s="9"/>
      <c r="D181" s="9"/>
      <c r="E181" s="10">
        <f>E178-E179-E180</f>
        <v>27.510000000000005</v>
      </c>
      <c r="F181">
        <f>E181</f>
        <v>27.510000000000005</v>
      </c>
    </row>
    <row r="182" spans="1:6" x14ac:dyDescent="0.25">
      <c r="F182">
        <f>SUM(F5:F181)</f>
        <v>1224.4190000000003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70" workbookViewId="0">
      <selection activeCell="C68" sqref="C68"/>
    </sheetView>
  </sheetViews>
  <sheetFormatPr defaultRowHeight="15" x14ac:dyDescent="0.25"/>
  <cols>
    <col min="2" max="2" width="27.140625" bestFit="1" customWidth="1"/>
  </cols>
  <sheetData>
    <row r="1" spans="1:6" ht="18.75" x14ac:dyDescent="0.3">
      <c r="A1" s="11">
        <v>7</v>
      </c>
      <c r="B1" s="11" t="s">
        <v>531</v>
      </c>
    </row>
    <row r="2" spans="1:6" x14ac:dyDescent="0.25">
      <c r="A2" s="1">
        <v>7.1</v>
      </c>
      <c r="B2" s="2" t="s">
        <v>532</v>
      </c>
      <c r="C2" s="3"/>
      <c r="D2" s="3"/>
      <c r="E2" s="4"/>
    </row>
    <row r="3" spans="1:6" x14ac:dyDescent="0.25">
      <c r="A3" s="13" t="s">
        <v>533</v>
      </c>
      <c r="B3" s="3" t="s">
        <v>316</v>
      </c>
      <c r="C3" s="3">
        <v>4.1500000000000004</v>
      </c>
      <c r="D3" s="3">
        <v>1.25</v>
      </c>
      <c r="E3" s="4">
        <f>(C3+D3)*3</f>
        <v>16.200000000000003</v>
      </c>
    </row>
    <row r="4" spans="1:6" x14ac:dyDescent="0.25">
      <c r="A4" s="5"/>
      <c r="B4" s="6" t="s">
        <v>457</v>
      </c>
      <c r="C4" s="6">
        <v>2</v>
      </c>
      <c r="D4" s="6">
        <v>2.2999999999999998</v>
      </c>
      <c r="E4" s="7">
        <f>C4*D4</f>
        <v>4.5999999999999996</v>
      </c>
    </row>
    <row r="5" spans="1:6" x14ac:dyDescent="0.25">
      <c r="A5" s="5"/>
      <c r="B5" s="6" t="s">
        <v>446</v>
      </c>
      <c r="C5" s="6">
        <v>1.41</v>
      </c>
      <c r="D5" s="6">
        <v>2.1</v>
      </c>
      <c r="E5" s="7">
        <f>C5*D5</f>
        <v>2.9609999999999999</v>
      </c>
    </row>
    <row r="6" spans="1:6" x14ac:dyDescent="0.25">
      <c r="A6" s="8"/>
      <c r="B6" s="9"/>
      <c r="C6" s="9"/>
      <c r="D6" s="9"/>
      <c r="E6" s="10">
        <f>E3-E4-E5</f>
        <v>8.6390000000000029</v>
      </c>
      <c r="F6">
        <f>E6</f>
        <v>8.6390000000000029</v>
      </c>
    </row>
    <row r="8" spans="1:6" x14ac:dyDescent="0.25">
      <c r="A8" s="13" t="s">
        <v>534</v>
      </c>
      <c r="B8" s="3" t="s">
        <v>320</v>
      </c>
      <c r="C8" s="3">
        <v>4.25</v>
      </c>
      <c r="D8" s="3">
        <v>1.69</v>
      </c>
      <c r="E8" s="4">
        <f>(C8+D8)*3</f>
        <v>17.82</v>
      </c>
    </row>
    <row r="9" spans="1:6" x14ac:dyDescent="0.25">
      <c r="A9" s="5"/>
      <c r="B9" s="6" t="s">
        <v>457</v>
      </c>
      <c r="C9" s="6">
        <v>0.92</v>
      </c>
      <c r="D9" s="6">
        <v>2.1</v>
      </c>
      <c r="E9" s="7">
        <f>C9*D9</f>
        <v>1.9320000000000002</v>
      </c>
    </row>
    <row r="10" spans="1:6" x14ac:dyDescent="0.25">
      <c r="A10" s="8"/>
      <c r="B10" s="9"/>
      <c r="C10" s="9"/>
      <c r="D10" s="9"/>
      <c r="E10" s="10">
        <f>E8-E9</f>
        <v>15.888</v>
      </c>
      <c r="F10">
        <f>E10</f>
        <v>15.888</v>
      </c>
    </row>
    <row r="12" spans="1:6" x14ac:dyDescent="0.25">
      <c r="A12" s="13" t="s">
        <v>535</v>
      </c>
      <c r="B12" s="3" t="s">
        <v>321</v>
      </c>
      <c r="C12" s="3">
        <v>4.1500000000000004</v>
      </c>
      <c r="D12" s="3">
        <v>1.25</v>
      </c>
      <c r="E12" s="4">
        <f>(C12+D12)*3*2</f>
        <v>32.400000000000006</v>
      </c>
    </row>
    <row r="13" spans="1:6" x14ac:dyDescent="0.25">
      <c r="A13" s="5"/>
      <c r="B13" s="6" t="s">
        <v>445</v>
      </c>
      <c r="C13" s="6">
        <v>1.41</v>
      </c>
      <c r="D13" s="6">
        <v>2.1</v>
      </c>
      <c r="E13" s="7">
        <f>C13*D13</f>
        <v>2.9609999999999999</v>
      </c>
    </row>
    <row r="14" spans="1:6" x14ac:dyDescent="0.25">
      <c r="A14" s="5"/>
      <c r="B14" s="6" t="s">
        <v>443</v>
      </c>
      <c r="C14" s="6">
        <v>0.92</v>
      </c>
      <c r="D14" s="6">
        <v>2.1</v>
      </c>
      <c r="E14" s="7">
        <f>C14*D14</f>
        <v>1.9320000000000002</v>
      </c>
    </row>
    <row r="15" spans="1:6" x14ac:dyDescent="0.25">
      <c r="B15" s="12" t="s">
        <v>536</v>
      </c>
      <c r="C15" s="12">
        <v>1.5</v>
      </c>
      <c r="D15" s="12">
        <v>3</v>
      </c>
      <c r="E15" s="7">
        <f t="shared" ref="E15:E17" si="0">C15*D15</f>
        <v>4.5</v>
      </c>
    </row>
    <row r="16" spans="1:6" x14ac:dyDescent="0.25">
      <c r="B16" s="12" t="s">
        <v>374</v>
      </c>
      <c r="C16" s="12">
        <v>0.92</v>
      </c>
      <c r="D16" s="12">
        <v>2.1</v>
      </c>
      <c r="E16" s="7">
        <f t="shared" si="0"/>
        <v>1.9320000000000002</v>
      </c>
    </row>
    <row r="17" spans="1:6" x14ac:dyDescent="0.25">
      <c r="B17" s="12" t="s">
        <v>537</v>
      </c>
      <c r="C17" s="12">
        <v>1.69</v>
      </c>
      <c r="D17" s="12">
        <v>2.2999999999999998</v>
      </c>
      <c r="E17" s="7">
        <f t="shared" si="0"/>
        <v>3.8869999999999996</v>
      </c>
    </row>
    <row r="18" spans="1:6" x14ac:dyDescent="0.25">
      <c r="A18" s="8"/>
      <c r="B18" s="9"/>
      <c r="C18" s="9"/>
      <c r="D18" s="9"/>
      <c r="E18" s="10">
        <f>E12-SUM(E13:E17)</f>
        <v>17.188000000000006</v>
      </c>
      <c r="F18">
        <f>E18</f>
        <v>17.188000000000006</v>
      </c>
    </row>
    <row r="20" spans="1:6" x14ac:dyDescent="0.25">
      <c r="A20" s="13" t="s">
        <v>538</v>
      </c>
      <c r="B20" s="3" t="s">
        <v>324</v>
      </c>
      <c r="C20" s="3">
        <v>4.01</v>
      </c>
      <c r="D20" s="3">
        <v>3.12</v>
      </c>
      <c r="E20" s="4">
        <f>(C20+D20)*3</f>
        <v>21.39</v>
      </c>
    </row>
    <row r="21" spans="1:6" x14ac:dyDescent="0.25">
      <c r="A21" s="5"/>
      <c r="B21" s="6" t="s">
        <v>457</v>
      </c>
      <c r="C21" s="6">
        <v>0.92</v>
      </c>
      <c r="D21" s="6">
        <v>2.1</v>
      </c>
      <c r="E21" s="7">
        <f>C21*D21</f>
        <v>1.9320000000000002</v>
      </c>
    </row>
    <row r="22" spans="1:6" x14ac:dyDescent="0.25">
      <c r="B22" s="12" t="s">
        <v>492</v>
      </c>
      <c r="C22">
        <f>(2.1+1+1)*2</f>
        <v>8.1999999999999993</v>
      </c>
      <c r="D22" s="12">
        <v>3</v>
      </c>
      <c r="E22" s="7">
        <f>C22*D22</f>
        <v>24.599999999999998</v>
      </c>
    </row>
    <row r="23" spans="1:6" x14ac:dyDescent="0.25">
      <c r="A23" s="8"/>
      <c r="B23" s="9"/>
      <c r="C23" s="9"/>
      <c r="D23" s="9"/>
      <c r="E23" s="10">
        <f>E20+E22-E21</f>
        <v>44.057999999999993</v>
      </c>
      <c r="F23">
        <f>E23</f>
        <v>44.057999999999993</v>
      </c>
    </row>
    <row r="25" spans="1:6" x14ac:dyDescent="0.25">
      <c r="A25" s="13" t="s">
        <v>539</v>
      </c>
      <c r="B25" s="3" t="s">
        <v>327</v>
      </c>
      <c r="C25" s="3">
        <v>2.085</v>
      </c>
      <c r="D25" s="3">
        <v>3.12</v>
      </c>
      <c r="E25" s="4">
        <f>(C25+D25)*3</f>
        <v>15.615</v>
      </c>
    </row>
    <row r="26" spans="1:6" x14ac:dyDescent="0.25">
      <c r="A26" s="5"/>
      <c r="B26" s="6" t="s">
        <v>457</v>
      </c>
      <c r="C26" s="6">
        <v>0.92</v>
      </c>
      <c r="D26" s="6">
        <v>2.1</v>
      </c>
      <c r="E26" s="7">
        <f>C26*D26</f>
        <v>1.9320000000000002</v>
      </c>
    </row>
    <row r="27" spans="1:6" x14ac:dyDescent="0.25">
      <c r="A27" s="8"/>
      <c r="B27" s="9"/>
      <c r="C27" s="9"/>
      <c r="D27" s="9"/>
      <c r="E27" s="10">
        <f>E25-E26</f>
        <v>13.683</v>
      </c>
      <c r="F27">
        <f>E27</f>
        <v>13.683</v>
      </c>
    </row>
    <row r="29" spans="1:6" x14ac:dyDescent="0.25">
      <c r="A29" s="13" t="s">
        <v>540</v>
      </c>
      <c r="B29" s="3" t="s">
        <v>329</v>
      </c>
      <c r="C29" s="3">
        <v>9.75</v>
      </c>
      <c r="D29" s="3">
        <v>5.85</v>
      </c>
      <c r="E29" s="4">
        <f>(C29+D29)*3*2</f>
        <v>93.6</v>
      </c>
    </row>
    <row r="30" spans="1:6" x14ac:dyDescent="0.25">
      <c r="A30" s="5"/>
      <c r="B30" s="12" t="s">
        <v>541</v>
      </c>
      <c r="C30" s="12">
        <v>1.69</v>
      </c>
      <c r="D30" s="12">
        <v>2.2999999999999998</v>
      </c>
      <c r="E30" s="7">
        <f>C30*D30</f>
        <v>3.8869999999999996</v>
      </c>
    </row>
    <row r="31" spans="1:6" x14ac:dyDescent="0.25">
      <c r="A31" s="5"/>
      <c r="B31" s="12" t="s">
        <v>23</v>
      </c>
      <c r="C31" s="12">
        <v>1.4</v>
      </c>
      <c r="D31" s="12">
        <v>2.2999999999999998</v>
      </c>
      <c r="E31" s="7">
        <f>C31*D31</f>
        <v>3.2199999999999998</v>
      </c>
    </row>
    <row r="32" spans="1:6" x14ac:dyDescent="0.25">
      <c r="B32" s="12" t="s">
        <v>23</v>
      </c>
      <c r="C32" s="12">
        <v>1.4</v>
      </c>
      <c r="D32" s="12">
        <v>2.2999999999999998</v>
      </c>
      <c r="E32" s="7">
        <f>C32*D32</f>
        <v>3.2199999999999998</v>
      </c>
    </row>
    <row r="33" spans="1:6" x14ac:dyDescent="0.25">
      <c r="B33" s="12" t="s">
        <v>486</v>
      </c>
      <c r="C33" s="12">
        <v>1.75</v>
      </c>
      <c r="D33" s="12">
        <v>2.2999999999999998</v>
      </c>
      <c r="E33" s="7">
        <f t="shared" ref="E33" si="1">C33*D33</f>
        <v>4.0249999999999995</v>
      </c>
    </row>
    <row r="34" spans="1:6" x14ac:dyDescent="0.25">
      <c r="A34" s="8"/>
      <c r="B34" s="9"/>
      <c r="C34" s="9"/>
      <c r="D34" s="9"/>
      <c r="E34" s="10">
        <f>E29-SUM(E30:E33)</f>
        <v>79.24799999999999</v>
      </c>
      <c r="F34">
        <f>E34</f>
        <v>79.24799999999999</v>
      </c>
    </row>
    <row r="36" spans="1:6" x14ac:dyDescent="0.25">
      <c r="A36" s="13" t="s">
        <v>542</v>
      </c>
      <c r="B36" s="3" t="s">
        <v>330</v>
      </c>
      <c r="C36" s="3">
        <v>6.35</v>
      </c>
      <c r="D36" s="3">
        <v>5.8</v>
      </c>
      <c r="E36" s="4">
        <f>(C36+D36)*3*2</f>
        <v>72.899999999999991</v>
      </c>
    </row>
    <row r="37" spans="1:6" x14ac:dyDescent="0.25">
      <c r="A37" s="5"/>
      <c r="B37" s="12" t="s">
        <v>537</v>
      </c>
      <c r="C37" s="12">
        <v>1.75</v>
      </c>
      <c r="D37" s="12">
        <v>2.2999999999999998</v>
      </c>
      <c r="E37" s="7">
        <f t="shared" ref="E37" si="2">C37*D37</f>
        <v>4.0249999999999995</v>
      </c>
    </row>
    <row r="38" spans="1:6" x14ac:dyDescent="0.25">
      <c r="A38" s="5"/>
      <c r="B38" s="12" t="s">
        <v>543</v>
      </c>
      <c r="C38" s="12">
        <v>2.2949999999999999</v>
      </c>
      <c r="D38" s="12">
        <v>2.2999999999999998</v>
      </c>
      <c r="E38" s="7">
        <f t="shared" ref="E38:E39" si="3">C38*D38</f>
        <v>5.2784999999999993</v>
      </c>
    </row>
    <row r="39" spans="1:6" x14ac:dyDescent="0.25">
      <c r="A39" s="5"/>
      <c r="B39" s="12" t="s">
        <v>23</v>
      </c>
      <c r="C39" s="12">
        <v>1.4</v>
      </c>
      <c r="D39" s="12">
        <v>2.2999999999999998</v>
      </c>
      <c r="E39" s="7">
        <f t="shared" si="3"/>
        <v>3.2199999999999998</v>
      </c>
    </row>
    <row r="40" spans="1:6" x14ac:dyDescent="0.25">
      <c r="A40" s="8"/>
      <c r="B40" s="9"/>
      <c r="C40" s="9"/>
      <c r="D40" s="9"/>
      <c r="E40" s="10">
        <f>E36-E37-E38-E39</f>
        <v>60.376499999999986</v>
      </c>
      <c r="F40">
        <f>E40</f>
        <v>60.376499999999986</v>
      </c>
    </row>
    <row r="42" spans="1:6" x14ac:dyDescent="0.25">
      <c r="A42" s="13" t="s">
        <v>544</v>
      </c>
      <c r="B42" s="3" t="s">
        <v>332</v>
      </c>
      <c r="C42" s="3">
        <v>3.3</v>
      </c>
      <c r="D42" s="3">
        <v>6.3</v>
      </c>
      <c r="E42" s="4">
        <f>(C42+D42)*3</f>
        <v>28.799999999999997</v>
      </c>
    </row>
    <row r="43" spans="1:6" x14ac:dyDescent="0.25">
      <c r="A43" s="5"/>
      <c r="B43" s="6" t="s">
        <v>390</v>
      </c>
      <c r="C43" s="12">
        <v>1.4</v>
      </c>
      <c r="D43" s="12">
        <v>2.2999999999999998</v>
      </c>
      <c r="E43" s="7">
        <f>C43*D43</f>
        <v>3.2199999999999998</v>
      </c>
    </row>
    <row r="44" spans="1:6" x14ac:dyDescent="0.25">
      <c r="A44" s="8"/>
      <c r="B44" s="9"/>
      <c r="C44" s="9"/>
      <c r="D44" s="9"/>
      <c r="E44" s="10">
        <f>E42-E43</f>
        <v>25.58</v>
      </c>
      <c r="F44">
        <f>E44</f>
        <v>25.58</v>
      </c>
    </row>
    <row r="46" spans="1:6" x14ac:dyDescent="0.25">
      <c r="A46" s="13" t="s">
        <v>545</v>
      </c>
      <c r="B46" s="3" t="s">
        <v>334</v>
      </c>
      <c r="C46" s="3">
        <v>6.35</v>
      </c>
      <c r="D46" s="3">
        <v>5.9</v>
      </c>
      <c r="E46" s="4">
        <f>(C46+D46)*3*2</f>
        <v>73.5</v>
      </c>
    </row>
    <row r="47" spans="1:6" x14ac:dyDescent="0.25">
      <c r="A47" s="5"/>
      <c r="B47" s="12" t="s">
        <v>376</v>
      </c>
      <c r="C47" s="12">
        <v>1.4</v>
      </c>
      <c r="D47" s="12">
        <v>2.2999999999999998</v>
      </c>
      <c r="E47" s="7">
        <f t="shared" ref="E47:E49" si="4">C47*D47</f>
        <v>3.2199999999999998</v>
      </c>
    </row>
    <row r="48" spans="1:6" x14ac:dyDescent="0.25">
      <c r="A48" s="5"/>
      <c r="B48" s="12" t="s">
        <v>543</v>
      </c>
      <c r="C48" s="12">
        <v>1.595</v>
      </c>
      <c r="D48" s="12">
        <v>2.2999999999999998</v>
      </c>
      <c r="E48" s="7">
        <f t="shared" si="4"/>
        <v>3.6684999999999999</v>
      </c>
    </row>
    <row r="49" spans="1:6" x14ac:dyDescent="0.25">
      <c r="A49" s="5"/>
      <c r="B49" s="12"/>
      <c r="C49" s="12"/>
      <c r="D49" s="12"/>
      <c r="E49" s="7">
        <f t="shared" si="4"/>
        <v>0</v>
      </c>
    </row>
    <row r="50" spans="1:6" x14ac:dyDescent="0.25">
      <c r="A50" s="8"/>
      <c r="B50" s="9"/>
      <c r="C50" s="9"/>
      <c r="D50" s="9"/>
      <c r="E50" s="10">
        <f>E46-E47-E48-E49</f>
        <v>66.611500000000007</v>
      </c>
      <c r="F50">
        <f>E50</f>
        <v>66.611500000000007</v>
      </c>
    </row>
    <row r="52" spans="1:6" x14ac:dyDescent="0.25">
      <c r="A52" s="13" t="s">
        <v>546</v>
      </c>
      <c r="B52" s="3" t="s">
        <v>337</v>
      </c>
      <c r="C52" s="3">
        <v>5.91</v>
      </c>
      <c r="D52" s="3">
        <v>5.91</v>
      </c>
      <c r="E52" s="4">
        <f>(C52+D52)*2*2.8</f>
        <v>66.191999999999993</v>
      </c>
      <c r="F52" s="6"/>
    </row>
    <row r="53" spans="1:6" x14ac:dyDescent="0.25">
      <c r="A53" s="5"/>
      <c r="B53" s="6" t="s">
        <v>325</v>
      </c>
      <c r="C53" s="6">
        <v>3.41</v>
      </c>
      <c r="D53" s="6">
        <v>3.41</v>
      </c>
      <c r="E53" s="7">
        <f>(C53+D53)*2.8</f>
        <v>19.096</v>
      </c>
      <c r="F53" s="6"/>
    </row>
    <row r="54" spans="1:6" x14ac:dyDescent="0.25">
      <c r="A54" s="5"/>
      <c r="B54" s="6" t="s">
        <v>54</v>
      </c>
      <c r="C54" s="6">
        <v>4.8</v>
      </c>
      <c r="D54" s="6">
        <v>2.2999999999999998</v>
      </c>
      <c r="E54" s="7">
        <f t="shared" ref="E54:E59" si="5">C54*D54</f>
        <v>11.04</v>
      </c>
      <c r="F54" s="6"/>
    </row>
    <row r="55" spans="1:6" x14ac:dyDescent="0.25">
      <c r="A55" s="5"/>
      <c r="B55" s="6" t="s">
        <v>23</v>
      </c>
      <c r="C55" s="6">
        <v>2.4</v>
      </c>
      <c r="D55" s="6">
        <v>2.2999999999999998</v>
      </c>
      <c r="E55" s="7">
        <f t="shared" si="5"/>
        <v>5.52</v>
      </c>
      <c r="F55" s="6"/>
    </row>
    <row r="56" spans="1:6" x14ac:dyDescent="0.25">
      <c r="A56" s="5"/>
      <c r="B56" s="6" t="s">
        <v>23</v>
      </c>
      <c r="C56" s="6">
        <v>1.105</v>
      </c>
      <c r="D56" s="6">
        <v>2.2999999999999998</v>
      </c>
      <c r="E56" s="7">
        <f t="shared" si="5"/>
        <v>2.5414999999999996</v>
      </c>
      <c r="F56" s="6"/>
    </row>
    <row r="57" spans="1:6" x14ac:dyDescent="0.25">
      <c r="A57" s="5"/>
      <c r="B57" s="6" t="s">
        <v>23</v>
      </c>
      <c r="C57" s="6">
        <v>1.105</v>
      </c>
      <c r="D57" s="6">
        <v>2.2999999999999998</v>
      </c>
      <c r="E57" s="7">
        <f t="shared" si="5"/>
        <v>2.5414999999999996</v>
      </c>
      <c r="F57" s="6"/>
    </row>
    <row r="58" spans="1:6" x14ac:dyDescent="0.25">
      <c r="A58" s="5"/>
      <c r="B58" s="6" t="s">
        <v>547</v>
      </c>
      <c r="C58" s="6">
        <v>1.595</v>
      </c>
      <c r="D58" s="6">
        <v>2.2999999999999998</v>
      </c>
      <c r="E58" s="7">
        <f t="shared" si="5"/>
        <v>3.6684999999999999</v>
      </c>
      <c r="F58" s="6"/>
    </row>
    <row r="59" spans="1:6" x14ac:dyDescent="0.25">
      <c r="A59" s="5"/>
      <c r="B59" s="12" t="s">
        <v>486</v>
      </c>
      <c r="C59" s="12">
        <v>2.2949999999999999</v>
      </c>
      <c r="D59" s="12">
        <v>2.2999999999999998</v>
      </c>
      <c r="E59" s="14">
        <f t="shared" si="5"/>
        <v>5.2784999999999993</v>
      </c>
      <c r="F59" s="6"/>
    </row>
    <row r="60" spans="1:6" x14ac:dyDescent="0.25">
      <c r="A60" s="8"/>
      <c r="B60" s="9"/>
      <c r="C60" s="9"/>
      <c r="D60" s="9"/>
      <c r="E60" s="15">
        <f>E52-E53+E54-SUM(E55:E59)</f>
        <v>38.585999999999991</v>
      </c>
      <c r="F60">
        <f>E60</f>
        <v>38.585999999999991</v>
      </c>
    </row>
    <row r="62" spans="1:6" x14ac:dyDescent="0.25">
      <c r="A62" s="13" t="s">
        <v>548</v>
      </c>
      <c r="B62" s="3" t="s">
        <v>356</v>
      </c>
      <c r="C62" s="3">
        <v>2.98</v>
      </c>
      <c r="D62" s="3">
        <v>1.83</v>
      </c>
      <c r="E62" s="4">
        <f>(C62+D62)*3*2</f>
        <v>28.860000000000003</v>
      </c>
    </row>
    <row r="63" spans="1:6" x14ac:dyDescent="0.25">
      <c r="A63" s="5"/>
      <c r="B63" s="12" t="s">
        <v>390</v>
      </c>
      <c r="C63" s="12">
        <v>1.68</v>
      </c>
      <c r="D63" s="12">
        <v>2.2999999999999998</v>
      </c>
      <c r="E63" s="7">
        <f t="shared" ref="E63:E64" si="6">C63*D63</f>
        <v>3.8639999999999994</v>
      </c>
    </row>
    <row r="64" spans="1:6" x14ac:dyDescent="0.25">
      <c r="A64" s="5"/>
      <c r="B64" s="12" t="s">
        <v>457</v>
      </c>
      <c r="C64" s="12">
        <v>2.98</v>
      </c>
      <c r="D64" s="12">
        <v>2.1</v>
      </c>
      <c r="E64" s="7">
        <f t="shared" si="6"/>
        <v>6.258</v>
      </c>
    </row>
    <row r="65" spans="1:6" x14ac:dyDescent="0.25">
      <c r="A65" s="8"/>
      <c r="B65" s="9"/>
      <c r="C65" s="9"/>
      <c r="D65" s="9"/>
      <c r="E65" s="10">
        <f>E62-E63-E64</f>
        <v>18.738000000000003</v>
      </c>
      <c r="F65">
        <f>E65</f>
        <v>18.738000000000003</v>
      </c>
    </row>
    <row r="67" spans="1:6" x14ac:dyDescent="0.25">
      <c r="A67" s="13" t="s">
        <v>549</v>
      </c>
      <c r="B67" s="3" t="s">
        <v>550</v>
      </c>
      <c r="C67" s="3">
        <v>11.43</v>
      </c>
      <c r="D67" s="3">
        <v>3.35</v>
      </c>
      <c r="E67" s="4">
        <f>(C67+D67)*2*3</f>
        <v>88.679999999999993</v>
      </c>
    </row>
    <row r="68" spans="1:6" x14ac:dyDescent="0.25">
      <c r="A68" s="5"/>
      <c r="B68" s="6" t="s">
        <v>551</v>
      </c>
      <c r="C68" s="6">
        <v>1.2</v>
      </c>
      <c r="D68" s="6">
        <v>3</v>
      </c>
      <c r="E68" s="7">
        <f>C68*D68</f>
        <v>3.5999999999999996</v>
      </c>
    </row>
    <row r="69" spans="1:6" x14ac:dyDescent="0.25">
      <c r="A69" s="5"/>
      <c r="B69" s="6" t="s">
        <v>551</v>
      </c>
      <c r="C69" s="6">
        <v>1.2</v>
      </c>
      <c r="D69" s="6">
        <v>3</v>
      </c>
      <c r="E69" s="7">
        <f>C69*D69</f>
        <v>3.5999999999999996</v>
      </c>
    </row>
    <row r="70" spans="1:6" x14ac:dyDescent="0.25">
      <c r="A70" s="5"/>
      <c r="B70" s="6" t="s">
        <v>551</v>
      </c>
      <c r="C70" s="6">
        <v>1.8</v>
      </c>
      <c r="D70" s="6">
        <v>3</v>
      </c>
      <c r="E70" s="7">
        <f>C70*D70</f>
        <v>5.4</v>
      </c>
    </row>
    <row r="71" spans="1:6" x14ac:dyDescent="0.25">
      <c r="A71" s="5"/>
      <c r="B71" s="6" t="s">
        <v>551</v>
      </c>
      <c r="C71" s="6">
        <v>1.8</v>
      </c>
      <c r="D71" s="6">
        <v>3</v>
      </c>
      <c r="E71" s="7">
        <f>C71*D71</f>
        <v>5.4</v>
      </c>
    </row>
    <row r="72" spans="1:6" x14ac:dyDescent="0.25">
      <c r="A72" s="5"/>
      <c r="B72" s="6" t="s">
        <v>552</v>
      </c>
      <c r="C72" s="6">
        <v>2.5</v>
      </c>
      <c r="D72" s="6">
        <v>2.2000000000000002</v>
      </c>
      <c r="E72" s="7">
        <f>C72*D72</f>
        <v>5.5</v>
      </c>
    </row>
    <row r="73" spans="1:6" x14ac:dyDescent="0.25">
      <c r="A73" s="8"/>
      <c r="B73" s="9"/>
      <c r="C73" s="9"/>
      <c r="D73" s="9"/>
      <c r="E73" s="10">
        <f>SUM(E67:E71)-E72</f>
        <v>101.17999999999999</v>
      </c>
      <c r="F73">
        <f>E73</f>
        <v>101.17999999999999</v>
      </c>
    </row>
    <row r="75" spans="1:6" x14ac:dyDescent="0.25">
      <c r="A75" s="13" t="s">
        <v>553</v>
      </c>
      <c r="B75" s="3" t="s">
        <v>554</v>
      </c>
      <c r="C75" s="3">
        <v>11.43</v>
      </c>
      <c r="D75" s="3">
        <v>3.34</v>
      </c>
      <c r="E75" s="4">
        <f>(C75+D75)*2*3</f>
        <v>88.62</v>
      </c>
    </row>
    <row r="76" spans="1:6" x14ac:dyDescent="0.25">
      <c r="A76" s="5"/>
      <c r="B76" s="6" t="s">
        <v>551</v>
      </c>
      <c r="C76" s="6">
        <v>1.2</v>
      </c>
      <c r="D76" s="6">
        <v>3</v>
      </c>
      <c r="E76" s="7">
        <f>C76*D76</f>
        <v>3.5999999999999996</v>
      </c>
    </row>
    <row r="77" spans="1:6" x14ac:dyDescent="0.25">
      <c r="A77" s="5"/>
      <c r="B77" s="6" t="s">
        <v>551</v>
      </c>
      <c r="C77" s="6">
        <v>1.2</v>
      </c>
      <c r="D77" s="6">
        <v>3</v>
      </c>
      <c r="E77" s="7">
        <f>C77*D77</f>
        <v>3.5999999999999996</v>
      </c>
    </row>
    <row r="78" spans="1:6" x14ac:dyDescent="0.25">
      <c r="A78" s="5"/>
      <c r="B78" s="6" t="s">
        <v>551</v>
      </c>
      <c r="C78" s="6">
        <v>1.8</v>
      </c>
      <c r="D78" s="6">
        <v>3</v>
      </c>
      <c r="E78" s="7">
        <f>C78*D78</f>
        <v>5.4</v>
      </c>
    </row>
    <row r="79" spans="1:6" x14ac:dyDescent="0.25">
      <c r="A79" s="5"/>
      <c r="B79" s="6" t="s">
        <v>551</v>
      </c>
      <c r="C79" s="6">
        <v>1.8</v>
      </c>
      <c r="D79" s="6">
        <v>3</v>
      </c>
      <c r="E79" s="7">
        <f>C79*D79</f>
        <v>5.4</v>
      </c>
    </row>
    <row r="80" spans="1:6" x14ac:dyDescent="0.25">
      <c r="A80" s="5"/>
      <c r="B80" s="6" t="s">
        <v>552</v>
      </c>
      <c r="C80" s="6">
        <v>2.5099999999999998</v>
      </c>
      <c r="D80" s="6">
        <v>2.2000000000000002</v>
      </c>
      <c r="E80" s="7">
        <f>C80*D80</f>
        <v>5.5220000000000002</v>
      </c>
    </row>
    <row r="81" spans="1:6" x14ac:dyDescent="0.25">
      <c r="A81" s="8"/>
      <c r="B81" s="9"/>
      <c r="C81" s="9"/>
      <c r="D81" s="9"/>
      <c r="E81" s="10">
        <f>SUM(E75:E79)-E80</f>
        <v>101.098</v>
      </c>
      <c r="F81">
        <f>E81</f>
        <v>101.098</v>
      </c>
    </row>
    <row r="82" spans="1:6" x14ac:dyDescent="0.25">
      <c r="F82">
        <f>SUM(F6:F81)</f>
        <v>590.87399999999991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7" workbookViewId="0">
      <selection activeCell="A19" sqref="A19:F28"/>
    </sheetView>
  </sheetViews>
  <sheetFormatPr defaultRowHeight="15" x14ac:dyDescent="0.25"/>
  <cols>
    <col min="2" max="2" width="23.5703125" bestFit="1" customWidth="1"/>
  </cols>
  <sheetData>
    <row r="1" spans="1:6" ht="18.75" x14ac:dyDescent="0.3">
      <c r="A1" s="11">
        <v>7</v>
      </c>
      <c r="B1" s="11" t="s">
        <v>531</v>
      </c>
    </row>
    <row r="2" spans="1:6" x14ac:dyDescent="0.25">
      <c r="A2" s="1">
        <v>7.2</v>
      </c>
      <c r="B2" s="2" t="s">
        <v>341</v>
      </c>
      <c r="C2" s="3"/>
      <c r="D2" s="3"/>
      <c r="E2" s="4"/>
    </row>
    <row r="3" spans="1:6" x14ac:dyDescent="0.25">
      <c r="A3" s="13" t="s">
        <v>555</v>
      </c>
      <c r="B3" s="3" t="s">
        <v>316</v>
      </c>
      <c r="C3" s="3">
        <v>11.43</v>
      </c>
      <c r="D3" s="3">
        <v>3.43</v>
      </c>
      <c r="E3" s="4">
        <f>(C3+D3)*2*3</f>
        <v>89.16</v>
      </c>
    </row>
    <row r="4" spans="1:6" x14ac:dyDescent="0.25">
      <c r="A4" s="5"/>
      <c r="B4" s="6" t="s">
        <v>551</v>
      </c>
      <c r="C4" s="6">
        <v>1.2</v>
      </c>
      <c r="D4" s="6">
        <v>3</v>
      </c>
      <c r="E4" s="7">
        <f>C4*D4</f>
        <v>3.5999999999999996</v>
      </c>
    </row>
    <row r="5" spans="1:6" x14ac:dyDescent="0.25">
      <c r="A5" s="5"/>
      <c r="B5" s="6" t="s">
        <v>551</v>
      </c>
      <c r="C5" s="6">
        <v>1.2</v>
      </c>
      <c r="D5" s="6">
        <v>3</v>
      </c>
      <c r="E5" s="7">
        <f>C5*D5</f>
        <v>3.5999999999999996</v>
      </c>
    </row>
    <row r="6" spans="1:6" x14ac:dyDescent="0.25">
      <c r="A6" s="5"/>
      <c r="B6" s="6" t="s">
        <v>551</v>
      </c>
      <c r="C6" s="6">
        <v>1.8</v>
      </c>
      <c r="D6" s="6">
        <v>3</v>
      </c>
      <c r="E6" s="7">
        <f>C6*D6</f>
        <v>5.4</v>
      </c>
    </row>
    <row r="7" spans="1:6" x14ac:dyDescent="0.25">
      <c r="A7" s="5"/>
      <c r="B7" s="6" t="s">
        <v>551</v>
      </c>
      <c r="C7" s="6">
        <v>1.8</v>
      </c>
      <c r="D7" s="6">
        <v>3</v>
      </c>
      <c r="E7" s="7">
        <f>C7*D7</f>
        <v>5.4</v>
      </c>
    </row>
    <row r="8" spans="1:6" x14ac:dyDescent="0.25">
      <c r="A8" s="5"/>
      <c r="B8" s="6" t="s">
        <v>552</v>
      </c>
      <c r="C8" s="6">
        <v>2.5449999999999999</v>
      </c>
      <c r="D8" s="6">
        <v>2.2000000000000002</v>
      </c>
      <c r="E8" s="7">
        <f>C8*D8</f>
        <v>5.5990000000000002</v>
      </c>
    </row>
    <row r="9" spans="1:6" x14ac:dyDescent="0.25">
      <c r="A9" s="8"/>
      <c r="B9" s="9"/>
      <c r="C9" s="9"/>
      <c r="D9" s="9"/>
      <c r="E9" s="10">
        <f>SUM(E3:E7)-E8</f>
        <v>101.56099999999999</v>
      </c>
      <c r="F9">
        <f>E9</f>
        <v>101.56099999999999</v>
      </c>
    </row>
    <row r="11" spans="1:6" x14ac:dyDescent="0.25">
      <c r="A11" s="13" t="s">
        <v>560</v>
      </c>
      <c r="B11" s="3" t="s">
        <v>320</v>
      </c>
      <c r="C11" s="3">
        <v>11.43</v>
      </c>
      <c r="D11" s="3">
        <v>3.44</v>
      </c>
      <c r="E11" s="4">
        <f>(C11+D11)*2*3</f>
        <v>89.22</v>
      </c>
    </row>
    <row r="12" spans="1:6" x14ac:dyDescent="0.25">
      <c r="A12" s="5"/>
      <c r="B12" s="6" t="s">
        <v>551</v>
      </c>
      <c r="C12" s="6">
        <v>1.2</v>
      </c>
      <c r="D12" s="6">
        <v>3</v>
      </c>
      <c r="E12" s="7">
        <f>C12*D12</f>
        <v>3.5999999999999996</v>
      </c>
    </row>
    <row r="13" spans="1:6" x14ac:dyDescent="0.25">
      <c r="A13" s="5"/>
      <c r="B13" s="6" t="s">
        <v>551</v>
      </c>
      <c r="C13" s="6">
        <v>1.2</v>
      </c>
      <c r="D13" s="6">
        <v>3</v>
      </c>
      <c r="E13" s="7">
        <f>C13*D13</f>
        <v>3.5999999999999996</v>
      </c>
    </row>
    <row r="14" spans="1:6" x14ac:dyDescent="0.25">
      <c r="A14" s="5"/>
      <c r="B14" s="6" t="s">
        <v>551</v>
      </c>
      <c r="C14" s="6">
        <v>1.8</v>
      </c>
      <c r="D14" s="6">
        <v>3</v>
      </c>
      <c r="E14" s="7">
        <f>C14*D14</f>
        <v>5.4</v>
      </c>
    </row>
    <row r="15" spans="1:6" x14ac:dyDescent="0.25">
      <c r="A15" s="5"/>
      <c r="B15" s="6" t="s">
        <v>551</v>
      </c>
      <c r="C15" s="6">
        <v>1.8</v>
      </c>
      <c r="D15" s="6">
        <v>3</v>
      </c>
      <c r="E15" s="7">
        <f>C15*D15</f>
        <v>5.4</v>
      </c>
    </row>
    <row r="16" spans="1:6" x14ac:dyDescent="0.25">
      <c r="A16" s="5"/>
      <c r="B16" s="6" t="s">
        <v>552</v>
      </c>
      <c r="C16" s="6">
        <v>2.5449999999999999</v>
      </c>
      <c r="D16" s="6">
        <v>2.2000000000000002</v>
      </c>
      <c r="E16" s="7">
        <f>C16*D16</f>
        <v>5.5990000000000002</v>
      </c>
    </row>
    <row r="17" spans="1:6" x14ac:dyDescent="0.25">
      <c r="A17" s="8"/>
      <c r="B17" s="9"/>
      <c r="C17" s="9"/>
      <c r="D17" s="9"/>
      <c r="E17" s="10">
        <f>SUM(E11:E15)-E16</f>
        <v>101.621</v>
      </c>
      <c r="F17">
        <f>E17</f>
        <v>101.621</v>
      </c>
    </row>
    <row r="19" spans="1:6" x14ac:dyDescent="0.25">
      <c r="A19" s="13" t="s">
        <v>561</v>
      </c>
      <c r="B19" s="3" t="s">
        <v>556</v>
      </c>
      <c r="C19" s="3">
        <v>5.3150000000000004</v>
      </c>
      <c r="D19" s="3">
        <v>3.12</v>
      </c>
      <c r="E19" s="4">
        <f>(C19+D19)*2*3</f>
        <v>50.61</v>
      </c>
      <c r="F19" s="6"/>
    </row>
    <row r="20" spans="1:6" x14ac:dyDescent="0.25">
      <c r="A20" s="5"/>
      <c r="B20" s="6" t="s">
        <v>551</v>
      </c>
      <c r="C20" s="6">
        <v>1.2</v>
      </c>
      <c r="D20" s="6">
        <v>3</v>
      </c>
      <c r="E20" s="7">
        <f>C20*D20</f>
        <v>3.5999999999999996</v>
      </c>
      <c r="F20" s="6"/>
    </row>
    <row r="21" spans="1:6" x14ac:dyDescent="0.25">
      <c r="A21" s="5"/>
      <c r="B21" s="6" t="s">
        <v>551</v>
      </c>
      <c r="C21" s="6">
        <v>1.8</v>
      </c>
      <c r="D21" s="6">
        <v>3</v>
      </c>
      <c r="E21" s="7">
        <f>C21*D21</f>
        <v>5.4</v>
      </c>
      <c r="F21" s="6"/>
    </row>
    <row r="22" spans="1:6" x14ac:dyDescent="0.25">
      <c r="A22" s="5"/>
      <c r="B22" s="12" t="s">
        <v>558</v>
      </c>
      <c r="C22" s="12">
        <v>2.2999999999999998</v>
      </c>
      <c r="D22" s="12">
        <v>3</v>
      </c>
      <c r="E22" s="7">
        <f>C22*D22</f>
        <v>6.8999999999999995</v>
      </c>
      <c r="F22" s="6"/>
    </row>
    <row r="23" spans="1:6" x14ac:dyDescent="0.25">
      <c r="A23" s="5"/>
      <c r="B23" s="6" t="s">
        <v>557</v>
      </c>
      <c r="C23" s="12">
        <v>5.84</v>
      </c>
      <c r="D23" s="12">
        <v>6.1150000000000002</v>
      </c>
      <c r="E23" s="7">
        <f>(C23+D23)*2*3</f>
        <v>71.73</v>
      </c>
      <c r="F23" s="6"/>
    </row>
    <row r="24" spans="1:6" x14ac:dyDescent="0.25">
      <c r="A24" s="5"/>
      <c r="B24" s="12" t="s">
        <v>559</v>
      </c>
      <c r="C24" s="12">
        <v>2.2999999999999998</v>
      </c>
      <c r="D24" s="12">
        <v>3</v>
      </c>
      <c r="E24" s="7">
        <f>C24*D24</f>
        <v>6.8999999999999995</v>
      </c>
      <c r="F24" s="6"/>
    </row>
    <row r="25" spans="1:6" x14ac:dyDescent="0.25">
      <c r="A25" s="5"/>
      <c r="B25" s="6" t="s">
        <v>551</v>
      </c>
      <c r="C25" s="6">
        <v>1.2</v>
      </c>
      <c r="D25" s="6">
        <v>3</v>
      </c>
      <c r="E25" s="7">
        <f>C25*D25</f>
        <v>3.5999999999999996</v>
      </c>
      <c r="F25" s="6"/>
    </row>
    <row r="26" spans="1:6" x14ac:dyDescent="0.25">
      <c r="A26" s="5"/>
      <c r="B26" s="6" t="s">
        <v>551</v>
      </c>
      <c r="C26" s="6">
        <v>1.8</v>
      </c>
      <c r="D26" s="6">
        <v>3</v>
      </c>
      <c r="E26" s="7">
        <f>C26*D26</f>
        <v>5.4</v>
      </c>
    </row>
    <row r="27" spans="1:6" x14ac:dyDescent="0.25">
      <c r="A27" s="5"/>
      <c r="B27" s="6" t="s">
        <v>552</v>
      </c>
      <c r="C27" s="6">
        <v>2.4</v>
      </c>
      <c r="D27" s="6">
        <v>2.2000000000000002</v>
      </c>
      <c r="E27" s="7">
        <f>C27*D27</f>
        <v>5.28</v>
      </c>
    </row>
    <row r="28" spans="1:6" x14ac:dyDescent="0.25">
      <c r="A28" s="8"/>
      <c r="B28" s="9"/>
      <c r="C28" s="9"/>
      <c r="D28" s="9"/>
      <c r="E28" s="15">
        <f>E19+E20+E21-E22+E23-E24+E25+E26-E27</f>
        <v>121.25999999999999</v>
      </c>
      <c r="F28">
        <f>E28</f>
        <v>121.25999999999999</v>
      </c>
    </row>
    <row r="30" spans="1:6" x14ac:dyDescent="0.25">
      <c r="A30" s="13" t="s">
        <v>562</v>
      </c>
      <c r="B30" s="3" t="s">
        <v>563</v>
      </c>
      <c r="C30" s="3">
        <v>5.3150000000000004</v>
      </c>
      <c r="D30" s="3">
        <v>3.12</v>
      </c>
      <c r="E30" s="4">
        <f>(C30+D30)*2*3</f>
        <v>50.61</v>
      </c>
      <c r="F30" s="6"/>
    </row>
    <row r="31" spans="1:6" x14ac:dyDescent="0.25">
      <c r="A31" s="5"/>
      <c r="B31" s="6" t="s">
        <v>551</v>
      </c>
      <c r="C31" s="6">
        <v>1.2</v>
      </c>
      <c r="D31" s="6">
        <v>3</v>
      </c>
      <c r="E31" s="7">
        <f>C31*D31</f>
        <v>3.5999999999999996</v>
      </c>
      <c r="F31" s="6"/>
    </row>
    <row r="32" spans="1:6" x14ac:dyDescent="0.25">
      <c r="A32" s="5"/>
      <c r="B32" s="6" t="s">
        <v>551</v>
      </c>
      <c r="C32" s="6">
        <v>1.8</v>
      </c>
      <c r="D32" s="6">
        <v>3</v>
      </c>
      <c r="E32" s="7">
        <f>C32*D32</f>
        <v>5.4</v>
      </c>
      <c r="F32" s="6"/>
    </row>
    <row r="33" spans="1:6" x14ac:dyDescent="0.25">
      <c r="A33" s="5"/>
      <c r="B33" s="12" t="s">
        <v>564</v>
      </c>
      <c r="C33" s="12">
        <v>2.2999999999999998</v>
      </c>
      <c r="D33" s="12">
        <v>3</v>
      </c>
      <c r="E33" s="7">
        <f>C33*D33</f>
        <v>6.8999999999999995</v>
      </c>
      <c r="F33" s="6"/>
    </row>
    <row r="34" spans="1:6" x14ac:dyDescent="0.25">
      <c r="A34" s="5"/>
      <c r="B34" s="6" t="s">
        <v>565</v>
      </c>
      <c r="C34" s="12">
        <v>5.72</v>
      </c>
      <c r="D34" s="12">
        <v>6.1150000000000002</v>
      </c>
      <c r="E34" s="7">
        <f>(C34+D34)*2*3</f>
        <v>71.010000000000005</v>
      </c>
      <c r="F34" s="6"/>
    </row>
    <row r="35" spans="1:6" x14ac:dyDescent="0.25">
      <c r="A35" s="5"/>
      <c r="B35" s="12" t="s">
        <v>566</v>
      </c>
      <c r="C35" s="12">
        <v>2.2999999999999998</v>
      </c>
      <c r="D35" s="12">
        <v>3</v>
      </c>
      <c r="E35" s="7">
        <f>C35*D35</f>
        <v>6.8999999999999995</v>
      </c>
      <c r="F35" s="6"/>
    </row>
    <row r="36" spans="1:6" x14ac:dyDescent="0.25">
      <c r="A36" s="5"/>
      <c r="B36" s="6" t="s">
        <v>551</v>
      </c>
      <c r="C36" s="6">
        <v>1.2</v>
      </c>
      <c r="D36" s="6">
        <v>3</v>
      </c>
      <c r="E36" s="7">
        <f>C36*D36</f>
        <v>3.5999999999999996</v>
      </c>
      <c r="F36" s="6"/>
    </row>
    <row r="37" spans="1:6" x14ac:dyDescent="0.25">
      <c r="A37" s="5"/>
      <c r="B37" s="6" t="s">
        <v>551</v>
      </c>
      <c r="C37" s="6">
        <v>1.8</v>
      </c>
      <c r="D37" s="6">
        <v>3</v>
      </c>
      <c r="E37" s="7">
        <f>C37*D37</f>
        <v>5.4</v>
      </c>
    </row>
    <row r="38" spans="1:6" x14ac:dyDescent="0.25">
      <c r="A38" s="5"/>
      <c r="B38" s="6" t="s">
        <v>552</v>
      </c>
      <c r="C38" s="6">
        <v>2.4</v>
      </c>
      <c r="D38" s="6">
        <v>2.2000000000000002</v>
      </c>
      <c r="E38" s="7">
        <f>C38*D38</f>
        <v>5.28</v>
      </c>
    </row>
    <row r="39" spans="1:6" x14ac:dyDescent="0.25">
      <c r="A39" s="8"/>
      <c r="B39" s="9"/>
      <c r="C39" s="9"/>
      <c r="D39" s="9"/>
      <c r="E39" s="15">
        <f>E30+E31+E32-E33+E34-E35+E36+E37-E38</f>
        <v>120.53999999999999</v>
      </c>
      <c r="F39">
        <f>E39</f>
        <v>120.53999999999999</v>
      </c>
    </row>
    <row r="41" spans="1:6" x14ac:dyDescent="0.25">
      <c r="A41" s="13" t="s">
        <v>567</v>
      </c>
      <c r="B41" s="3" t="s">
        <v>327</v>
      </c>
      <c r="C41" s="3">
        <v>11.43</v>
      </c>
      <c r="D41" s="3">
        <v>3.43</v>
      </c>
      <c r="E41" s="4">
        <f>(C41+D41)*2*3</f>
        <v>89.16</v>
      </c>
    </row>
    <row r="42" spans="1:6" x14ac:dyDescent="0.25">
      <c r="A42" s="5"/>
      <c r="B42" s="6" t="s">
        <v>551</v>
      </c>
      <c r="C42" s="6">
        <v>1.2</v>
      </c>
      <c r="D42" s="6">
        <v>3</v>
      </c>
      <c r="E42" s="7">
        <f>C42*D42</f>
        <v>3.5999999999999996</v>
      </c>
    </row>
    <row r="43" spans="1:6" x14ac:dyDescent="0.25">
      <c r="A43" s="5"/>
      <c r="B43" s="6" t="s">
        <v>551</v>
      </c>
      <c r="C43" s="6">
        <v>1.2</v>
      </c>
      <c r="D43" s="6">
        <v>3</v>
      </c>
      <c r="E43" s="7">
        <f>C43*D43</f>
        <v>3.5999999999999996</v>
      </c>
    </row>
    <row r="44" spans="1:6" x14ac:dyDescent="0.25">
      <c r="A44" s="5"/>
      <c r="B44" s="6" t="s">
        <v>551</v>
      </c>
      <c r="C44" s="6">
        <v>1.8</v>
      </c>
      <c r="D44" s="6">
        <v>3</v>
      </c>
      <c r="E44" s="7">
        <f>C44*D44</f>
        <v>5.4</v>
      </c>
    </row>
    <row r="45" spans="1:6" x14ac:dyDescent="0.25">
      <c r="A45" s="5"/>
      <c r="B45" s="6" t="s">
        <v>551</v>
      </c>
      <c r="C45" s="6">
        <v>1.8</v>
      </c>
      <c r="D45" s="6">
        <v>3</v>
      </c>
      <c r="E45" s="7">
        <f>C45*D45</f>
        <v>5.4</v>
      </c>
    </row>
    <row r="46" spans="1:6" x14ac:dyDescent="0.25">
      <c r="A46" s="5"/>
      <c r="B46" s="6" t="s">
        <v>552</v>
      </c>
      <c r="C46" s="6">
        <v>2.5350000000000001</v>
      </c>
      <c r="D46" s="6">
        <v>2.2000000000000002</v>
      </c>
      <c r="E46" s="7">
        <f>C46*D46</f>
        <v>5.5770000000000008</v>
      </c>
    </row>
    <row r="47" spans="1:6" x14ac:dyDescent="0.25">
      <c r="A47" s="8"/>
      <c r="B47" s="9"/>
      <c r="C47" s="9"/>
      <c r="D47" s="9"/>
      <c r="E47" s="10">
        <f>SUM(E41:E45)-E46</f>
        <v>101.583</v>
      </c>
      <c r="F47">
        <f>E47</f>
        <v>101.583</v>
      </c>
    </row>
    <row r="49" spans="1:6" x14ac:dyDescent="0.25">
      <c r="A49" s="13" t="s">
        <v>568</v>
      </c>
      <c r="B49" s="3" t="s">
        <v>329</v>
      </c>
      <c r="C49" s="3">
        <v>11.43</v>
      </c>
      <c r="D49" s="3">
        <v>3.43</v>
      </c>
      <c r="E49" s="4">
        <f>(C49+D49)*2*3</f>
        <v>89.16</v>
      </c>
    </row>
    <row r="50" spans="1:6" x14ac:dyDescent="0.25">
      <c r="A50" s="5"/>
      <c r="B50" s="6" t="s">
        <v>551</v>
      </c>
      <c r="C50" s="6">
        <v>1.2</v>
      </c>
      <c r="D50" s="6">
        <v>3</v>
      </c>
      <c r="E50" s="7">
        <f>C50*D50</f>
        <v>3.5999999999999996</v>
      </c>
    </row>
    <row r="51" spans="1:6" x14ac:dyDescent="0.25">
      <c r="A51" s="5"/>
      <c r="B51" s="6" t="s">
        <v>551</v>
      </c>
      <c r="C51" s="6">
        <v>1.2</v>
      </c>
      <c r="D51" s="6">
        <v>3</v>
      </c>
      <c r="E51" s="7">
        <f>C51*D51</f>
        <v>3.5999999999999996</v>
      </c>
    </row>
    <row r="52" spans="1:6" x14ac:dyDescent="0.25">
      <c r="A52" s="5"/>
      <c r="B52" s="6" t="s">
        <v>551</v>
      </c>
      <c r="C52" s="6">
        <v>1.8</v>
      </c>
      <c r="D52" s="6">
        <v>3</v>
      </c>
      <c r="E52" s="7">
        <f>C52*D52</f>
        <v>5.4</v>
      </c>
    </row>
    <row r="53" spans="1:6" x14ac:dyDescent="0.25">
      <c r="A53" s="5"/>
      <c r="B53" s="6" t="s">
        <v>551</v>
      </c>
      <c r="C53" s="6">
        <v>1.8</v>
      </c>
      <c r="D53" s="6">
        <v>3</v>
      </c>
      <c r="E53" s="7">
        <f>C53*D53</f>
        <v>5.4</v>
      </c>
    </row>
    <row r="54" spans="1:6" x14ac:dyDescent="0.25">
      <c r="A54" s="5"/>
      <c r="B54" s="6" t="s">
        <v>552</v>
      </c>
      <c r="C54" s="6">
        <v>2.5449999999999999</v>
      </c>
      <c r="D54" s="6">
        <v>2.2000000000000002</v>
      </c>
      <c r="E54" s="7">
        <f>C54*D54</f>
        <v>5.5990000000000002</v>
      </c>
    </row>
    <row r="55" spans="1:6" x14ac:dyDescent="0.25">
      <c r="A55" s="8"/>
      <c r="B55" s="9"/>
      <c r="C55" s="9"/>
      <c r="D55" s="9"/>
      <c r="E55" s="10">
        <f>SUM(E49:E53)-E54</f>
        <v>101.56099999999999</v>
      </c>
      <c r="F55">
        <f>E55</f>
        <v>101.56099999999999</v>
      </c>
    </row>
    <row r="56" spans="1:6" x14ac:dyDescent="0.25">
      <c r="F56">
        <f>SUM(F9:F55)</f>
        <v>648.12599999999998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64" workbookViewId="0">
      <selection activeCell="A39" sqref="A39:F43"/>
    </sheetView>
  </sheetViews>
  <sheetFormatPr defaultRowHeight="15" x14ac:dyDescent="0.25"/>
  <cols>
    <col min="2" max="2" width="23.5703125" bestFit="1" customWidth="1"/>
  </cols>
  <sheetData>
    <row r="1" spans="1:6" ht="18.75" x14ac:dyDescent="0.3">
      <c r="A1" s="11">
        <v>7</v>
      </c>
      <c r="B1" s="11" t="s">
        <v>531</v>
      </c>
    </row>
    <row r="2" spans="1:6" x14ac:dyDescent="0.25">
      <c r="A2" s="1">
        <v>7.3</v>
      </c>
      <c r="B2" s="2" t="s">
        <v>341</v>
      </c>
      <c r="C2" s="3"/>
      <c r="D2" s="3"/>
      <c r="E2" s="4"/>
    </row>
    <row r="3" spans="1:6" x14ac:dyDescent="0.25">
      <c r="A3" s="13" t="s">
        <v>569</v>
      </c>
      <c r="B3" s="3" t="s">
        <v>316</v>
      </c>
      <c r="C3" s="3">
        <v>12.03</v>
      </c>
      <c r="D3" s="3">
        <v>3.36</v>
      </c>
      <c r="E3" s="4">
        <f>(C3+D3)*2*3</f>
        <v>92.339999999999989</v>
      </c>
    </row>
    <row r="4" spans="1:6" x14ac:dyDescent="0.25">
      <c r="A4" s="5"/>
      <c r="B4" s="6" t="s">
        <v>551</v>
      </c>
      <c r="C4" s="6">
        <v>1.2</v>
      </c>
      <c r="D4" s="6">
        <v>3</v>
      </c>
      <c r="E4" s="7">
        <f>C4*D4</f>
        <v>3.5999999999999996</v>
      </c>
    </row>
    <row r="5" spans="1:6" x14ac:dyDescent="0.25">
      <c r="A5" s="5"/>
      <c r="B5" s="6" t="s">
        <v>551</v>
      </c>
      <c r="C5" s="6">
        <v>1.2</v>
      </c>
      <c r="D5" s="6">
        <v>3</v>
      </c>
      <c r="E5" s="7">
        <f>C5*D5</f>
        <v>3.5999999999999996</v>
      </c>
    </row>
    <row r="6" spans="1:6" x14ac:dyDescent="0.25">
      <c r="A6" s="5"/>
      <c r="B6" s="6" t="s">
        <v>551</v>
      </c>
      <c r="C6" s="6">
        <v>1.8</v>
      </c>
      <c r="D6" s="6">
        <v>3</v>
      </c>
      <c r="E6" s="7">
        <f>C6*D6</f>
        <v>5.4</v>
      </c>
    </row>
    <row r="7" spans="1:6" x14ac:dyDescent="0.25">
      <c r="A7" s="5"/>
      <c r="B7" s="6" t="s">
        <v>551</v>
      </c>
      <c r="C7" s="6">
        <v>1.8</v>
      </c>
      <c r="D7" s="6">
        <v>3</v>
      </c>
      <c r="E7" s="7">
        <f>C7*D7</f>
        <v>5.4</v>
      </c>
    </row>
    <row r="8" spans="1:6" x14ac:dyDescent="0.25">
      <c r="A8" s="5"/>
      <c r="B8" s="6" t="s">
        <v>552</v>
      </c>
      <c r="C8" s="6">
        <v>2.5449999999999999</v>
      </c>
      <c r="D8" s="6">
        <v>2.2000000000000002</v>
      </c>
      <c r="E8" s="7">
        <f>C8*D8</f>
        <v>5.5990000000000002</v>
      </c>
    </row>
    <row r="9" spans="1:6" x14ac:dyDescent="0.25">
      <c r="A9" s="8"/>
      <c r="B9" s="9"/>
      <c r="C9" s="9"/>
      <c r="D9" s="9"/>
      <c r="E9" s="10">
        <f>SUM(E3:E7)-E8</f>
        <v>104.74099999999999</v>
      </c>
      <c r="F9">
        <f>E9</f>
        <v>104.74099999999999</v>
      </c>
    </row>
    <row r="11" spans="1:6" x14ac:dyDescent="0.25">
      <c r="A11" s="13" t="s">
        <v>570</v>
      </c>
      <c r="B11" s="3" t="s">
        <v>320</v>
      </c>
      <c r="C11" s="3">
        <v>12.03</v>
      </c>
      <c r="D11" s="3">
        <v>3.33</v>
      </c>
      <c r="E11" s="4">
        <f>(C11+D11)*2*3</f>
        <v>92.16</v>
      </c>
    </row>
    <row r="12" spans="1:6" x14ac:dyDescent="0.25">
      <c r="A12" s="5"/>
      <c r="B12" s="6" t="s">
        <v>551</v>
      </c>
      <c r="C12" s="6">
        <v>1.2</v>
      </c>
      <c r="D12" s="6">
        <v>3</v>
      </c>
      <c r="E12" s="7">
        <f>C12*D12</f>
        <v>3.5999999999999996</v>
      </c>
    </row>
    <row r="13" spans="1:6" x14ac:dyDescent="0.25">
      <c r="A13" s="5"/>
      <c r="B13" s="6" t="s">
        <v>551</v>
      </c>
      <c r="C13" s="6">
        <v>1.2</v>
      </c>
      <c r="D13" s="6">
        <v>3</v>
      </c>
      <c r="E13" s="7">
        <f>C13*D13</f>
        <v>3.5999999999999996</v>
      </c>
    </row>
    <row r="14" spans="1:6" x14ac:dyDescent="0.25">
      <c r="A14" s="5"/>
      <c r="B14" s="6" t="s">
        <v>551</v>
      </c>
      <c r="C14" s="6">
        <v>1.8</v>
      </c>
      <c r="D14" s="6">
        <v>3</v>
      </c>
      <c r="E14" s="7">
        <f>C14*D14</f>
        <v>5.4</v>
      </c>
    </row>
    <row r="15" spans="1:6" x14ac:dyDescent="0.25">
      <c r="A15" s="5"/>
      <c r="B15" s="6" t="s">
        <v>551</v>
      </c>
      <c r="C15" s="6">
        <v>1.8</v>
      </c>
      <c r="D15" s="6">
        <v>3</v>
      </c>
      <c r="E15" s="7">
        <f>C15*D15</f>
        <v>5.4</v>
      </c>
    </row>
    <row r="16" spans="1:6" x14ac:dyDescent="0.25">
      <c r="A16" s="5"/>
      <c r="B16" s="6" t="s">
        <v>552</v>
      </c>
      <c r="C16" s="6">
        <v>2.5449999999999999</v>
      </c>
      <c r="D16" s="6">
        <v>2.2000000000000002</v>
      </c>
      <c r="E16" s="7">
        <f>C16*D16</f>
        <v>5.5990000000000002</v>
      </c>
    </row>
    <row r="17" spans="1:6" x14ac:dyDescent="0.25">
      <c r="A17" s="8"/>
      <c r="B17" s="9"/>
      <c r="C17" s="9"/>
      <c r="D17" s="9"/>
      <c r="E17" s="10">
        <f>SUM(E11:E15)-E16</f>
        <v>104.56099999999999</v>
      </c>
      <c r="F17">
        <f>E17</f>
        <v>104.56099999999999</v>
      </c>
    </row>
    <row r="19" spans="1:6" x14ac:dyDescent="0.25">
      <c r="A19" s="13" t="s">
        <v>571</v>
      </c>
      <c r="B19" s="3" t="s">
        <v>321</v>
      </c>
      <c r="C19" s="3">
        <v>12.26</v>
      </c>
      <c r="D19" s="3">
        <v>3.4550000000000001</v>
      </c>
      <c r="E19" s="4">
        <f>(C19+D19)*2*3</f>
        <v>94.289999999999992</v>
      </c>
    </row>
    <row r="20" spans="1:6" x14ac:dyDescent="0.25">
      <c r="A20" s="5"/>
      <c r="B20" s="6" t="s">
        <v>551</v>
      </c>
      <c r="C20" s="6">
        <v>1.4</v>
      </c>
      <c r="D20" s="6">
        <v>3</v>
      </c>
      <c r="E20" s="7">
        <f>C20*D20</f>
        <v>4.1999999999999993</v>
      </c>
    </row>
    <row r="21" spans="1:6" x14ac:dyDescent="0.25">
      <c r="A21" s="5"/>
      <c r="B21" s="6" t="s">
        <v>551</v>
      </c>
      <c r="C21" s="6">
        <v>1.3</v>
      </c>
      <c r="D21" s="6">
        <v>3</v>
      </c>
      <c r="E21" s="7">
        <f>C21*D21</f>
        <v>3.9000000000000004</v>
      </c>
    </row>
    <row r="22" spans="1:6" x14ac:dyDescent="0.25">
      <c r="A22" s="5"/>
      <c r="B22" s="6" t="s">
        <v>551</v>
      </c>
      <c r="C22" s="6">
        <v>1.8</v>
      </c>
      <c r="D22" s="6">
        <v>3</v>
      </c>
      <c r="E22" s="7">
        <f>C22*D22</f>
        <v>5.4</v>
      </c>
    </row>
    <row r="23" spans="1:6" x14ac:dyDescent="0.25">
      <c r="A23" s="5"/>
      <c r="B23" s="6" t="s">
        <v>551</v>
      </c>
      <c r="C23" s="6">
        <v>1.8</v>
      </c>
      <c r="D23" s="6">
        <v>3</v>
      </c>
      <c r="E23" s="7">
        <f>C23*D23</f>
        <v>5.4</v>
      </c>
    </row>
    <row r="24" spans="1:6" x14ac:dyDescent="0.25">
      <c r="A24" s="5"/>
      <c r="B24" s="6" t="s">
        <v>552</v>
      </c>
      <c r="C24" s="6">
        <v>2.4300000000000002</v>
      </c>
      <c r="D24" s="6">
        <v>2.2000000000000002</v>
      </c>
      <c r="E24" s="7">
        <f>C24*D24</f>
        <v>5.346000000000001</v>
      </c>
    </row>
    <row r="25" spans="1:6" x14ac:dyDescent="0.25">
      <c r="A25" s="8"/>
      <c r="B25" s="9"/>
      <c r="C25" s="9"/>
      <c r="D25" s="9"/>
      <c r="E25" s="10">
        <f>SUM(E19:E23)-E24</f>
        <v>107.84400000000001</v>
      </c>
      <c r="F25">
        <f>E25</f>
        <v>107.84400000000001</v>
      </c>
    </row>
    <row r="27" spans="1:6" x14ac:dyDescent="0.25">
      <c r="A27" s="13" t="s">
        <v>572</v>
      </c>
      <c r="B27" s="3" t="s">
        <v>324</v>
      </c>
      <c r="C27" s="3">
        <v>5.915</v>
      </c>
      <c r="D27" s="3">
        <v>3.11</v>
      </c>
      <c r="E27" s="4">
        <f>(C27+D27)*2*3</f>
        <v>54.150000000000006</v>
      </c>
    </row>
    <row r="28" spans="1:6" x14ac:dyDescent="0.25">
      <c r="A28" s="5"/>
      <c r="B28" s="6" t="s">
        <v>551</v>
      </c>
      <c r="C28" s="6">
        <v>1.3</v>
      </c>
      <c r="D28" s="6">
        <v>3</v>
      </c>
      <c r="E28" s="7">
        <f>C28*D28</f>
        <v>3.9000000000000004</v>
      </c>
    </row>
    <row r="29" spans="1:6" x14ac:dyDescent="0.25">
      <c r="A29" s="5"/>
      <c r="B29" s="6" t="s">
        <v>551</v>
      </c>
      <c r="C29" s="6">
        <v>1.3</v>
      </c>
      <c r="D29" s="6">
        <v>3</v>
      </c>
      <c r="E29" s="7">
        <f>C29*D29</f>
        <v>3.9000000000000004</v>
      </c>
    </row>
    <row r="30" spans="1:6" x14ac:dyDescent="0.25">
      <c r="A30" s="5"/>
      <c r="B30" s="6" t="s">
        <v>552</v>
      </c>
      <c r="C30" s="6">
        <v>2.42</v>
      </c>
      <c r="D30" s="6">
        <v>2.2000000000000002</v>
      </c>
      <c r="E30" s="7">
        <f>C30*D30</f>
        <v>5.3239999999999998</v>
      </c>
    </row>
    <row r="31" spans="1:6" x14ac:dyDescent="0.25">
      <c r="A31" s="8"/>
      <c r="B31" s="9"/>
      <c r="C31" s="9"/>
      <c r="D31" s="9"/>
      <c r="E31" s="10">
        <f>E27+E28+E29-E30</f>
        <v>56.626000000000005</v>
      </c>
      <c r="F31">
        <f>E31</f>
        <v>56.626000000000005</v>
      </c>
    </row>
    <row r="33" spans="1:6" x14ac:dyDescent="0.25">
      <c r="A33" s="13" t="s">
        <v>573</v>
      </c>
      <c r="B33" s="3" t="s">
        <v>327</v>
      </c>
      <c r="C33" s="3">
        <v>5.915</v>
      </c>
      <c r="D33" s="3">
        <v>3.11</v>
      </c>
      <c r="E33" s="4">
        <f>(C33+D33)*2*3</f>
        <v>54.150000000000006</v>
      </c>
    </row>
    <row r="34" spans="1:6" x14ac:dyDescent="0.25">
      <c r="A34" s="5"/>
      <c r="B34" s="6" t="s">
        <v>551</v>
      </c>
      <c r="C34" s="6">
        <v>1.3</v>
      </c>
      <c r="D34" s="6">
        <v>3</v>
      </c>
      <c r="E34" s="7">
        <f>C34*D34</f>
        <v>3.9000000000000004</v>
      </c>
    </row>
    <row r="35" spans="1:6" x14ac:dyDescent="0.25">
      <c r="A35" s="5"/>
      <c r="B35" s="6" t="s">
        <v>551</v>
      </c>
      <c r="C35" s="6">
        <v>1.3</v>
      </c>
      <c r="D35" s="6">
        <v>3</v>
      </c>
      <c r="E35" s="7">
        <f>C35*D35</f>
        <v>3.9000000000000004</v>
      </c>
    </row>
    <row r="36" spans="1:6" x14ac:dyDescent="0.25">
      <c r="A36" s="5"/>
      <c r="B36" s="6" t="s">
        <v>552</v>
      </c>
      <c r="C36" s="6">
        <v>2.42</v>
      </c>
      <c r="D36" s="6">
        <v>2.2000000000000002</v>
      </c>
      <c r="E36" s="7">
        <f>C36*D36</f>
        <v>5.3239999999999998</v>
      </c>
    </row>
    <row r="37" spans="1:6" x14ac:dyDescent="0.25">
      <c r="A37" s="8"/>
      <c r="B37" s="9"/>
      <c r="C37" s="9"/>
      <c r="D37" s="9"/>
      <c r="E37" s="10">
        <f>E33+E34+E35-E36</f>
        <v>56.626000000000005</v>
      </c>
      <c r="F37">
        <f>E37</f>
        <v>56.626000000000005</v>
      </c>
    </row>
    <row r="39" spans="1:6" x14ac:dyDescent="0.25">
      <c r="A39" s="13" t="s">
        <v>576</v>
      </c>
      <c r="B39" s="3" t="s">
        <v>329</v>
      </c>
      <c r="C39" s="3">
        <v>5.915</v>
      </c>
      <c r="D39" s="3">
        <v>5.915</v>
      </c>
      <c r="E39" s="4">
        <f>(C39+D39)*2*3</f>
        <v>70.98</v>
      </c>
    </row>
    <row r="40" spans="1:6" x14ac:dyDescent="0.25">
      <c r="A40" s="5"/>
      <c r="B40" s="6" t="s">
        <v>574</v>
      </c>
      <c r="C40" s="6">
        <f>C39-2.5</f>
        <v>3.415</v>
      </c>
      <c r="D40" s="6">
        <f>D39-2.5</f>
        <v>3.415</v>
      </c>
      <c r="E40" s="7">
        <f>(C40+D40)*3</f>
        <v>20.490000000000002</v>
      </c>
    </row>
    <row r="41" spans="1:6" x14ac:dyDescent="0.25">
      <c r="A41" s="5"/>
      <c r="B41" s="12" t="s">
        <v>575</v>
      </c>
      <c r="C41" s="6">
        <v>4.79</v>
      </c>
      <c r="D41" s="6">
        <v>3</v>
      </c>
      <c r="E41" s="7">
        <f>C41*D41</f>
        <v>14.370000000000001</v>
      </c>
    </row>
    <row r="42" spans="1:6" x14ac:dyDescent="0.25">
      <c r="A42" s="5"/>
      <c r="B42" s="12" t="s">
        <v>552</v>
      </c>
      <c r="C42" s="6">
        <v>2.41</v>
      </c>
      <c r="D42" s="6">
        <v>2.2000000000000002</v>
      </c>
      <c r="E42" s="7">
        <f>C42*D42</f>
        <v>5.3020000000000005</v>
      </c>
    </row>
    <row r="43" spans="1:6" x14ac:dyDescent="0.25">
      <c r="A43" s="8"/>
      <c r="B43" s="9"/>
      <c r="C43" s="9"/>
      <c r="D43" s="9"/>
      <c r="E43" s="10">
        <f>E39-E40+E41-E42</f>
        <v>59.558</v>
      </c>
      <c r="F43">
        <f>E43</f>
        <v>59.558</v>
      </c>
    </row>
    <row r="45" spans="1:6" x14ac:dyDescent="0.25">
      <c r="A45" s="13" t="s">
        <v>577</v>
      </c>
      <c r="B45" s="3" t="s">
        <v>330</v>
      </c>
      <c r="C45" s="3">
        <v>5.915</v>
      </c>
      <c r="D45" s="3">
        <v>2.75</v>
      </c>
      <c r="E45" s="4">
        <f>(C45+D45)*2*3</f>
        <v>51.989999999999995</v>
      </c>
    </row>
    <row r="46" spans="1:6" x14ac:dyDescent="0.25">
      <c r="A46" s="5"/>
      <c r="B46" s="6" t="s">
        <v>551</v>
      </c>
      <c r="C46" s="6">
        <v>1.2</v>
      </c>
      <c r="D46" s="6">
        <v>3</v>
      </c>
      <c r="E46" s="7">
        <f>C46*D46</f>
        <v>3.5999999999999996</v>
      </c>
    </row>
    <row r="47" spans="1:6" x14ac:dyDescent="0.25">
      <c r="A47" s="5"/>
      <c r="B47" s="6" t="s">
        <v>551</v>
      </c>
      <c r="C47" s="6">
        <v>1.2</v>
      </c>
      <c r="D47" s="6">
        <v>3</v>
      </c>
      <c r="E47" s="7">
        <f>C47*D47</f>
        <v>3.5999999999999996</v>
      </c>
    </row>
    <row r="48" spans="1:6" x14ac:dyDescent="0.25">
      <c r="A48" s="5"/>
      <c r="B48" s="6" t="s">
        <v>552</v>
      </c>
      <c r="C48" s="6">
        <v>2.42</v>
      </c>
      <c r="D48" s="6">
        <v>2.2000000000000002</v>
      </c>
      <c r="E48" s="7">
        <f>C48*D48</f>
        <v>5.3239999999999998</v>
      </c>
    </row>
    <row r="49" spans="1:6" x14ac:dyDescent="0.25">
      <c r="A49" s="8"/>
      <c r="B49" s="9"/>
      <c r="C49" s="9"/>
      <c r="D49" s="9"/>
      <c r="E49" s="10">
        <f>E45+E46+E47-E48</f>
        <v>53.866</v>
      </c>
      <c r="F49">
        <f>E49</f>
        <v>53.866</v>
      </c>
    </row>
    <row r="51" spans="1:6" x14ac:dyDescent="0.25">
      <c r="A51" s="13" t="s">
        <v>578</v>
      </c>
      <c r="B51" s="3" t="s">
        <v>332</v>
      </c>
      <c r="C51" s="3">
        <v>5.8150000000000004</v>
      </c>
      <c r="D51" s="3">
        <v>3.1850000000000001</v>
      </c>
      <c r="E51" s="4">
        <f>(C51+D51)*2*3</f>
        <v>54</v>
      </c>
    </row>
    <row r="52" spans="1:6" x14ac:dyDescent="0.25">
      <c r="A52" s="5"/>
      <c r="B52" s="6" t="s">
        <v>551</v>
      </c>
      <c r="C52" s="6">
        <v>1.3</v>
      </c>
      <c r="D52" s="6">
        <v>3</v>
      </c>
      <c r="E52" s="7">
        <f>C52*D52</f>
        <v>3.9000000000000004</v>
      </c>
    </row>
    <row r="53" spans="1:6" x14ac:dyDescent="0.25">
      <c r="A53" s="5"/>
      <c r="B53" s="6" t="s">
        <v>551</v>
      </c>
      <c r="C53" s="6">
        <v>1.6</v>
      </c>
      <c r="D53" s="6">
        <v>3</v>
      </c>
      <c r="E53" s="7">
        <f>C53*D53</f>
        <v>4.8000000000000007</v>
      </c>
    </row>
    <row r="54" spans="1:6" x14ac:dyDescent="0.25">
      <c r="A54" s="5"/>
      <c r="B54" s="6" t="s">
        <v>552</v>
      </c>
      <c r="C54" s="6">
        <v>2.395</v>
      </c>
      <c r="D54" s="6">
        <v>2.2000000000000002</v>
      </c>
      <c r="E54" s="7">
        <f>C54*D54</f>
        <v>5.2690000000000001</v>
      </c>
    </row>
    <row r="55" spans="1:6" x14ac:dyDescent="0.25">
      <c r="A55" s="8"/>
      <c r="B55" s="9"/>
      <c r="C55" s="9"/>
      <c r="D55" s="9"/>
      <c r="E55" s="10">
        <f>E51+E52+E53-E54</f>
        <v>57.431000000000004</v>
      </c>
      <c r="F55">
        <f>E55</f>
        <v>57.431000000000004</v>
      </c>
    </row>
    <row r="57" spans="1:6" x14ac:dyDescent="0.25">
      <c r="A57" s="13" t="s">
        <v>579</v>
      </c>
      <c r="B57" s="3" t="s">
        <v>580</v>
      </c>
      <c r="C57" s="3">
        <v>3.98</v>
      </c>
      <c r="D57" s="3">
        <v>6.2149999999999999</v>
      </c>
      <c r="E57" s="4">
        <f>(C57+D57)*2*3</f>
        <v>61.17</v>
      </c>
    </row>
    <row r="58" spans="1:6" x14ac:dyDescent="0.25">
      <c r="A58" s="5"/>
      <c r="B58" s="12" t="s">
        <v>582</v>
      </c>
      <c r="C58" s="12">
        <v>2.5</v>
      </c>
      <c r="D58" s="12">
        <v>3</v>
      </c>
      <c r="E58" s="7">
        <f>C58*D58</f>
        <v>7.5</v>
      </c>
    </row>
    <row r="59" spans="1:6" x14ac:dyDescent="0.25">
      <c r="A59" s="5"/>
      <c r="B59" s="6" t="s">
        <v>581</v>
      </c>
      <c r="C59" s="6">
        <v>2.98</v>
      </c>
      <c r="D59" s="6">
        <v>5.8150000000000004</v>
      </c>
      <c r="E59" s="7">
        <f>(C59+D59)*2*3</f>
        <v>52.769999999999996</v>
      </c>
    </row>
    <row r="60" spans="1:6" x14ac:dyDescent="0.25">
      <c r="A60" s="5"/>
      <c r="B60" s="12" t="s">
        <v>583</v>
      </c>
      <c r="C60" s="12">
        <v>2.5</v>
      </c>
      <c r="D60" s="12">
        <v>3</v>
      </c>
      <c r="E60" s="7">
        <f>C60*D60</f>
        <v>7.5</v>
      </c>
    </row>
    <row r="61" spans="1:6" x14ac:dyDescent="0.25">
      <c r="A61" s="5"/>
      <c r="B61" s="12" t="s">
        <v>552</v>
      </c>
      <c r="C61" s="12">
        <v>2.4</v>
      </c>
      <c r="D61" s="12">
        <v>2.2000000000000002</v>
      </c>
      <c r="E61" s="7">
        <f>C61*D61</f>
        <v>5.28</v>
      </c>
    </row>
    <row r="62" spans="1:6" x14ac:dyDescent="0.25">
      <c r="A62" s="8"/>
      <c r="B62" s="9"/>
      <c r="C62" s="9"/>
      <c r="D62" s="9"/>
      <c r="E62" s="10">
        <f>E57+E59-E58-E60-E61</f>
        <v>93.66</v>
      </c>
      <c r="F62">
        <f>E62</f>
        <v>93.66</v>
      </c>
    </row>
    <row r="64" spans="1:6" x14ac:dyDescent="0.25">
      <c r="A64" s="13" t="s">
        <v>584</v>
      </c>
      <c r="B64" s="3" t="s">
        <v>337</v>
      </c>
      <c r="C64" s="3">
        <v>12.03</v>
      </c>
      <c r="D64" s="3">
        <v>3.29</v>
      </c>
      <c r="E64" s="4">
        <f>(C64+D64)*2*3</f>
        <v>91.92</v>
      </c>
    </row>
    <row r="65" spans="1:6" x14ac:dyDescent="0.25">
      <c r="A65" s="5"/>
      <c r="B65" s="6" t="s">
        <v>551</v>
      </c>
      <c r="C65" s="6">
        <v>1.5</v>
      </c>
      <c r="D65" s="6">
        <v>3</v>
      </c>
      <c r="E65" s="7">
        <f>C65*D65</f>
        <v>4.5</v>
      </c>
    </row>
    <row r="66" spans="1:6" x14ac:dyDescent="0.25">
      <c r="A66" s="5"/>
      <c r="B66" s="6" t="s">
        <v>551</v>
      </c>
      <c r="C66" s="6">
        <v>1.8</v>
      </c>
      <c r="D66" s="6">
        <v>3</v>
      </c>
      <c r="E66" s="7">
        <f>C66*D66</f>
        <v>5.4</v>
      </c>
    </row>
    <row r="67" spans="1:6" x14ac:dyDescent="0.25">
      <c r="A67" s="5"/>
      <c r="B67" s="6" t="s">
        <v>551</v>
      </c>
      <c r="C67" s="6">
        <v>1.2</v>
      </c>
      <c r="D67" s="6">
        <v>3</v>
      </c>
      <c r="E67" s="7">
        <f>C67*D67</f>
        <v>3.5999999999999996</v>
      </c>
    </row>
    <row r="68" spans="1:6" x14ac:dyDescent="0.25">
      <c r="A68" s="5"/>
      <c r="B68" s="6" t="s">
        <v>551</v>
      </c>
      <c r="C68" s="6">
        <v>1.2</v>
      </c>
      <c r="D68" s="6">
        <v>3</v>
      </c>
      <c r="E68" s="7">
        <f>C68*D68</f>
        <v>3.5999999999999996</v>
      </c>
    </row>
    <row r="69" spans="1:6" x14ac:dyDescent="0.25">
      <c r="A69" s="5"/>
      <c r="B69" s="6" t="s">
        <v>552</v>
      </c>
      <c r="C69" s="6">
        <v>2.4</v>
      </c>
      <c r="D69" s="6">
        <v>2.2000000000000002</v>
      </c>
      <c r="E69" s="7">
        <f>C69*D69</f>
        <v>5.28</v>
      </c>
    </row>
    <row r="70" spans="1:6" x14ac:dyDescent="0.25">
      <c r="A70" s="8"/>
      <c r="B70" s="9"/>
      <c r="C70" s="9"/>
      <c r="D70" s="9"/>
      <c r="E70" s="10">
        <f>SUM(E64:E68)-E69</f>
        <v>103.74</v>
      </c>
      <c r="F70">
        <f>E70</f>
        <v>103.74</v>
      </c>
    </row>
    <row r="71" spans="1:6" x14ac:dyDescent="0.25">
      <c r="F71">
        <f>SUM(F9:F70)</f>
        <v>798.65299999999991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5" workbookViewId="0">
      <selection sqref="A1:F9"/>
    </sheetView>
  </sheetViews>
  <sheetFormatPr defaultRowHeight="15" x14ac:dyDescent="0.25"/>
  <cols>
    <col min="2" max="2" width="23.5703125" bestFit="1" customWidth="1"/>
  </cols>
  <sheetData>
    <row r="1" spans="1:6" ht="18.75" x14ac:dyDescent="0.3">
      <c r="A1" s="11">
        <v>7</v>
      </c>
      <c r="B1" s="11" t="s">
        <v>531</v>
      </c>
    </row>
    <row r="2" spans="1:6" x14ac:dyDescent="0.25">
      <c r="A2" s="1">
        <v>7.4</v>
      </c>
      <c r="B2" s="2" t="s">
        <v>441</v>
      </c>
      <c r="C2" s="3"/>
      <c r="D2" s="3"/>
      <c r="E2" s="4"/>
    </row>
    <row r="3" spans="1:6" x14ac:dyDescent="0.25">
      <c r="A3" s="13" t="s">
        <v>585</v>
      </c>
      <c r="B3" s="3" t="s">
        <v>316</v>
      </c>
      <c r="C3" s="3">
        <v>11.43</v>
      </c>
      <c r="D3" s="3">
        <v>3.5449999999999999</v>
      </c>
      <c r="E3" s="4">
        <f>(C3+D3)*2*3</f>
        <v>89.85</v>
      </c>
    </row>
    <row r="4" spans="1:6" x14ac:dyDescent="0.25">
      <c r="A4" s="5"/>
      <c r="B4" s="6" t="s">
        <v>551</v>
      </c>
      <c r="C4" s="6">
        <v>1.8</v>
      </c>
      <c r="D4" s="6">
        <v>3</v>
      </c>
      <c r="E4" s="7">
        <f>C4*D4</f>
        <v>5.4</v>
      </c>
    </row>
    <row r="5" spans="1:6" x14ac:dyDescent="0.25">
      <c r="A5" s="5"/>
      <c r="B5" s="6" t="s">
        <v>551</v>
      </c>
      <c r="C5" s="6">
        <v>1.8</v>
      </c>
      <c r="D5" s="6">
        <v>3</v>
      </c>
      <c r="E5" s="7">
        <f>C5*D5</f>
        <v>5.4</v>
      </c>
    </row>
    <row r="6" spans="1:6" x14ac:dyDescent="0.25">
      <c r="A6" s="5"/>
      <c r="B6" s="6" t="s">
        <v>551</v>
      </c>
      <c r="C6" s="6">
        <v>1.8</v>
      </c>
      <c r="D6" s="6">
        <v>3</v>
      </c>
      <c r="E6" s="7">
        <f>C6*D6</f>
        <v>5.4</v>
      </c>
    </row>
    <row r="7" spans="1:6" x14ac:dyDescent="0.25">
      <c r="A7" s="5"/>
      <c r="B7" s="6" t="s">
        <v>551</v>
      </c>
      <c r="C7" s="6">
        <v>1.8</v>
      </c>
      <c r="D7" s="6">
        <v>3</v>
      </c>
      <c r="E7" s="7">
        <f>C7*D7</f>
        <v>5.4</v>
      </c>
    </row>
    <row r="8" spans="1:6" x14ac:dyDescent="0.25">
      <c r="A8" s="5"/>
      <c r="B8" s="6" t="s">
        <v>552</v>
      </c>
      <c r="C8" s="6">
        <v>2.4</v>
      </c>
      <c r="D8" s="6">
        <v>2.2000000000000002</v>
      </c>
      <c r="E8" s="7">
        <f>C8*D8</f>
        <v>5.28</v>
      </c>
    </row>
    <row r="9" spans="1:6" x14ac:dyDescent="0.25">
      <c r="A9" s="8"/>
      <c r="B9" s="9"/>
      <c r="C9" s="9"/>
      <c r="D9" s="9"/>
      <c r="E9" s="10">
        <f>SUM(E3:E7)-E8</f>
        <v>106.17000000000002</v>
      </c>
      <c r="F9">
        <f>E9</f>
        <v>106.17000000000002</v>
      </c>
    </row>
    <row r="11" spans="1:6" x14ac:dyDescent="0.25">
      <c r="A11" s="13" t="s">
        <v>586</v>
      </c>
      <c r="B11" s="3" t="s">
        <v>320</v>
      </c>
      <c r="C11" s="3">
        <v>11.43</v>
      </c>
      <c r="D11" s="3">
        <v>3.335</v>
      </c>
      <c r="E11" s="4">
        <f>(C11+D11)*2*3</f>
        <v>88.59</v>
      </c>
    </row>
    <row r="12" spans="1:6" x14ac:dyDescent="0.25">
      <c r="A12" s="5"/>
      <c r="B12" s="6" t="s">
        <v>551</v>
      </c>
      <c r="C12" s="6">
        <v>1.8</v>
      </c>
      <c r="D12" s="6">
        <v>3</v>
      </c>
      <c r="E12" s="7">
        <f>C12*D12</f>
        <v>5.4</v>
      </c>
    </row>
    <row r="13" spans="1:6" x14ac:dyDescent="0.25">
      <c r="A13" s="5"/>
      <c r="B13" s="6" t="s">
        <v>551</v>
      </c>
      <c r="C13" s="6">
        <v>1.8</v>
      </c>
      <c r="D13" s="6">
        <v>3</v>
      </c>
      <c r="E13" s="7">
        <f>C13*D13</f>
        <v>5.4</v>
      </c>
    </row>
    <row r="14" spans="1:6" x14ac:dyDescent="0.25">
      <c r="A14" s="5"/>
      <c r="B14" s="6" t="s">
        <v>551</v>
      </c>
      <c r="C14" s="6">
        <v>1.4</v>
      </c>
      <c r="D14" s="6">
        <v>3</v>
      </c>
      <c r="E14" s="7">
        <f>C14*D14</f>
        <v>4.1999999999999993</v>
      </c>
    </row>
    <row r="15" spans="1:6" x14ac:dyDescent="0.25">
      <c r="A15" s="5"/>
      <c r="B15" s="6" t="s">
        <v>551</v>
      </c>
      <c r="C15" s="6">
        <v>1.4</v>
      </c>
      <c r="D15" s="6">
        <v>3</v>
      </c>
      <c r="E15" s="7">
        <f>C15*D15</f>
        <v>4.1999999999999993</v>
      </c>
    </row>
    <row r="16" spans="1:6" x14ac:dyDescent="0.25">
      <c r="A16" s="5"/>
      <c r="B16" s="6" t="s">
        <v>552</v>
      </c>
      <c r="C16" s="6">
        <v>2.4</v>
      </c>
      <c r="D16" s="6">
        <v>2.2000000000000002</v>
      </c>
      <c r="E16" s="7">
        <f>C16*D16</f>
        <v>5.28</v>
      </c>
    </row>
    <row r="17" spans="1:6" x14ac:dyDescent="0.25">
      <c r="A17" s="8"/>
      <c r="B17" s="9"/>
      <c r="C17" s="9"/>
      <c r="D17" s="9"/>
      <c r="E17" s="10">
        <f>SUM(E11:E15)-E16</f>
        <v>102.51000000000002</v>
      </c>
      <c r="F17">
        <f>E17</f>
        <v>102.51000000000002</v>
      </c>
    </row>
    <row r="19" spans="1:6" x14ac:dyDescent="0.25">
      <c r="A19" s="13" t="s">
        <v>587</v>
      </c>
      <c r="B19" s="3" t="s">
        <v>321</v>
      </c>
      <c r="C19" s="3">
        <v>5.88</v>
      </c>
      <c r="D19" s="3">
        <v>3.335</v>
      </c>
      <c r="E19" s="4">
        <f>(C19+D19)*2*3</f>
        <v>55.29</v>
      </c>
    </row>
    <row r="20" spans="1:6" x14ac:dyDescent="0.25">
      <c r="A20" s="5"/>
      <c r="B20" s="6" t="s">
        <v>552</v>
      </c>
      <c r="C20" s="6">
        <v>2.41</v>
      </c>
      <c r="D20" s="6">
        <v>2.2000000000000002</v>
      </c>
      <c r="E20" s="7">
        <f>C20*D20</f>
        <v>5.3020000000000005</v>
      </c>
    </row>
    <row r="21" spans="1:6" x14ac:dyDescent="0.25">
      <c r="A21" s="8"/>
      <c r="B21" s="9"/>
      <c r="C21" s="9"/>
      <c r="D21" s="9"/>
      <c r="E21" s="10">
        <f>E19-E20</f>
        <v>49.988</v>
      </c>
      <c r="F21">
        <f>E21</f>
        <v>49.988</v>
      </c>
    </row>
    <row r="22" spans="1:6" x14ac:dyDescent="0.25">
      <c r="A22" s="5"/>
      <c r="B22" s="6"/>
      <c r="C22" s="6"/>
      <c r="D22" s="6"/>
      <c r="E22" s="6"/>
      <c r="F22" s="6"/>
    </row>
    <row r="23" spans="1:6" x14ac:dyDescent="0.25">
      <c r="A23" s="13" t="s">
        <v>588</v>
      </c>
      <c r="B23" s="3" t="s">
        <v>563</v>
      </c>
      <c r="C23" s="3">
        <v>4.2</v>
      </c>
      <c r="D23" s="3">
        <v>5.3150000000000004</v>
      </c>
      <c r="E23" s="4">
        <f>(C23+D23)*2*3</f>
        <v>57.09</v>
      </c>
    </row>
    <row r="24" spans="1:6" x14ac:dyDescent="0.25">
      <c r="A24" s="5"/>
      <c r="B24" s="12" t="s">
        <v>589</v>
      </c>
      <c r="C24" s="12">
        <v>2.395</v>
      </c>
      <c r="D24" s="12">
        <v>3</v>
      </c>
      <c r="E24" s="7">
        <f>C24*D24</f>
        <v>7.1850000000000005</v>
      </c>
    </row>
    <row r="25" spans="1:6" x14ac:dyDescent="0.25">
      <c r="A25" s="5"/>
      <c r="B25" s="6" t="s">
        <v>565</v>
      </c>
      <c r="C25" s="6">
        <v>2.4950000000000001</v>
      </c>
      <c r="D25" s="6">
        <v>6.1150000000000002</v>
      </c>
      <c r="E25" s="7">
        <f>(C25+D25)*2*3</f>
        <v>51.66</v>
      </c>
    </row>
    <row r="26" spans="1:6" x14ac:dyDescent="0.25">
      <c r="A26" s="5"/>
      <c r="B26" s="12" t="s">
        <v>590</v>
      </c>
      <c r="C26" s="12">
        <v>2.395</v>
      </c>
      <c r="D26" s="12">
        <v>3</v>
      </c>
      <c r="E26" s="7">
        <f>C26*D26</f>
        <v>7.1850000000000005</v>
      </c>
    </row>
    <row r="27" spans="1:6" x14ac:dyDescent="0.25">
      <c r="A27" s="5"/>
      <c r="B27" s="12" t="s">
        <v>552</v>
      </c>
      <c r="C27" s="12">
        <v>2.395</v>
      </c>
      <c r="D27" s="12">
        <v>2.2000000000000002</v>
      </c>
      <c r="E27" s="7">
        <f>C27*D27</f>
        <v>5.2690000000000001</v>
      </c>
    </row>
    <row r="28" spans="1:6" x14ac:dyDescent="0.25">
      <c r="A28" s="8"/>
      <c r="B28" s="9"/>
      <c r="C28" s="9"/>
      <c r="D28" s="9"/>
      <c r="E28" s="10">
        <f>E23+E25-E24-E26-E27</f>
        <v>89.11099999999999</v>
      </c>
      <c r="F28">
        <f>E28</f>
        <v>89.11099999999999</v>
      </c>
    </row>
    <row r="30" spans="1:6" x14ac:dyDescent="0.25">
      <c r="A30" s="13" t="s">
        <v>591</v>
      </c>
      <c r="B30" s="3" t="s">
        <v>327</v>
      </c>
      <c r="C30" s="3">
        <v>11.43</v>
      </c>
      <c r="D30" s="3">
        <v>2.99</v>
      </c>
      <c r="E30" s="4">
        <f>(C30+D30)*2*3</f>
        <v>86.52</v>
      </c>
    </row>
    <row r="31" spans="1:6" x14ac:dyDescent="0.25">
      <c r="A31" s="5"/>
      <c r="B31" s="6" t="s">
        <v>551</v>
      </c>
      <c r="C31" s="6">
        <v>1.2</v>
      </c>
      <c r="D31" s="6">
        <v>3</v>
      </c>
      <c r="E31" s="7">
        <f>C31*D31</f>
        <v>3.5999999999999996</v>
      </c>
    </row>
    <row r="32" spans="1:6" x14ac:dyDescent="0.25">
      <c r="A32" s="5"/>
      <c r="B32" s="6" t="s">
        <v>551</v>
      </c>
      <c r="C32" s="6">
        <v>1.2</v>
      </c>
      <c r="D32" s="6">
        <v>3</v>
      </c>
      <c r="E32" s="7">
        <f>C32*D32</f>
        <v>3.5999999999999996</v>
      </c>
    </row>
    <row r="33" spans="1:6" x14ac:dyDescent="0.25">
      <c r="A33" s="5"/>
      <c r="B33" s="6" t="s">
        <v>551</v>
      </c>
      <c r="C33" s="6">
        <v>1.3</v>
      </c>
      <c r="D33" s="6">
        <v>3</v>
      </c>
      <c r="E33" s="7">
        <f>C33*D33</f>
        <v>3.9000000000000004</v>
      </c>
    </row>
    <row r="34" spans="1:6" x14ac:dyDescent="0.25">
      <c r="A34" s="5"/>
      <c r="B34" s="6" t="s">
        <v>551</v>
      </c>
      <c r="C34" s="6">
        <v>1.3</v>
      </c>
      <c r="D34" s="6">
        <v>3</v>
      </c>
      <c r="E34" s="7">
        <f>C34*D34</f>
        <v>3.9000000000000004</v>
      </c>
    </row>
    <row r="35" spans="1:6" x14ac:dyDescent="0.25">
      <c r="A35" s="5"/>
      <c r="B35" s="6" t="s">
        <v>552</v>
      </c>
      <c r="C35" s="6">
        <v>2.4</v>
      </c>
      <c r="D35" s="6">
        <v>2.2000000000000002</v>
      </c>
      <c r="E35" s="7">
        <f>C35*D35</f>
        <v>5.28</v>
      </c>
    </row>
    <row r="36" spans="1:6" x14ac:dyDescent="0.25">
      <c r="A36" s="8"/>
      <c r="B36" s="9"/>
      <c r="C36" s="9"/>
      <c r="D36" s="9"/>
      <c r="E36" s="10">
        <f>SUM(E30:E34)-E35</f>
        <v>96.24</v>
      </c>
      <c r="F36">
        <f>E36</f>
        <v>96.24</v>
      </c>
    </row>
    <row r="37" spans="1:6" x14ac:dyDescent="0.25">
      <c r="F37">
        <f>SUM(F9:F36)</f>
        <v>444.01900000000001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60" workbookViewId="0">
      <selection activeCell="I82" sqref="I82"/>
    </sheetView>
  </sheetViews>
  <sheetFormatPr defaultRowHeight="15" x14ac:dyDescent="0.25"/>
  <cols>
    <col min="2" max="2" width="23.5703125" bestFit="1" customWidth="1"/>
  </cols>
  <sheetData>
    <row r="1" spans="1:6" ht="18.75" x14ac:dyDescent="0.3">
      <c r="A1" s="11">
        <v>7</v>
      </c>
      <c r="B1" s="11" t="s">
        <v>531</v>
      </c>
    </row>
    <row r="2" spans="1:6" x14ac:dyDescent="0.25">
      <c r="A2" s="1">
        <v>7.5</v>
      </c>
      <c r="B2" s="2" t="s">
        <v>473</v>
      </c>
      <c r="C2" s="3"/>
      <c r="D2" s="3"/>
      <c r="E2" s="4"/>
    </row>
    <row r="3" spans="1:6" x14ac:dyDescent="0.25">
      <c r="A3" s="13" t="s">
        <v>593</v>
      </c>
      <c r="B3" s="3" t="s">
        <v>316</v>
      </c>
      <c r="C3" s="3">
        <v>12.03</v>
      </c>
      <c r="D3" s="3">
        <v>3.38</v>
      </c>
      <c r="E3" s="4">
        <f>(C3+D3)*2*3</f>
        <v>92.460000000000008</v>
      </c>
    </row>
    <row r="4" spans="1:6" x14ac:dyDescent="0.25">
      <c r="A4" s="5"/>
      <c r="B4" s="6" t="s">
        <v>551</v>
      </c>
      <c r="C4" s="6">
        <v>1.8</v>
      </c>
      <c r="D4" s="6">
        <v>3</v>
      </c>
      <c r="E4" s="7">
        <f>C4*D4</f>
        <v>5.4</v>
      </c>
    </row>
    <row r="5" spans="1:6" x14ac:dyDescent="0.25">
      <c r="A5" s="5"/>
      <c r="B5" s="6" t="s">
        <v>551</v>
      </c>
      <c r="C5" s="6">
        <v>1.8</v>
      </c>
      <c r="D5" s="6">
        <v>3</v>
      </c>
      <c r="E5" s="7">
        <f>C5*D5</f>
        <v>5.4</v>
      </c>
    </row>
    <row r="6" spans="1:6" x14ac:dyDescent="0.25">
      <c r="A6" s="5"/>
      <c r="B6" s="6" t="s">
        <v>551</v>
      </c>
      <c r="C6" s="6">
        <v>1.3</v>
      </c>
      <c r="D6" s="6">
        <v>3</v>
      </c>
      <c r="E6" s="7">
        <f>C6*D6</f>
        <v>3.9000000000000004</v>
      </c>
    </row>
    <row r="7" spans="1:6" x14ac:dyDescent="0.25">
      <c r="A7" s="5"/>
      <c r="B7" s="6" t="s">
        <v>551</v>
      </c>
      <c r="C7" s="6">
        <v>1.3</v>
      </c>
      <c r="D7" s="6">
        <v>3</v>
      </c>
      <c r="E7" s="7">
        <f>C7*D7</f>
        <v>3.9000000000000004</v>
      </c>
    </row>
    <row r="8" spans="1:6" x14ac:dyDescent="0.25">
      <c r="A8" s="5"/>
      <c r="B8" s="6" t="s">
        <v>552</v>
      </c>
      <c r="C8" s="6">
        <v>2.39</v>
      </c>
      <c r="D8" s="6">
        <v>2.2000000000000002</v>
      </c>
      <c r="E8" s="7">
        <f>C8*D8</f>
        <v>5.2580000000000009</v>
      </c>
    </row>
    <row r="9" spans="1:6" x14ac:dyDescent="0.25">
      <c r="A9" s="8"/>
      <c r="B9" s="9"/>
      <c r="C9" s="9"/>
      <c r="D9" s="9"/>
      <c r="E9" s="10">
        <f>SUM(E3:E7)-E8</f>
        <v>105.80200000000004</v>
      </c>
      <c r="F9">
        <f>E9</f>
        <v>105.80200000000004</v>
      </c>
    </row>
    <row r="11" spans="1:6" x14ac:dyDescent="0.25">
      <c r="A11" s="13" t="s">
        <v>594</v>
      </c>
      <c r="B11" s="3" t="s">
        <v>320</v>
      </c>
      <c r="C11" s="3">
        <v>12.03</v>
      </c>
      <c r="D11" s="3">
        <v>3.18</v>
      </c>
      <c r="E11" s="4">
        <f>(C11+D11)*2*3</f>
        <v>91.259999999999991</v>
      </c>
    </row>
    <row r="12" spans="1:6" x14ac:dyDescent="0.25">
      <c r="A12" s="5"/>
      <c r="B12" s="6" t="s">
        <v>551</v>
      </c>
      <c r="C12" s="6">
        <v>1.4</v>
      </c>
      <c r="D12" s="6">
        <v>3</v>
      </c>
      <c r="E12" s="7">
        <f>C12*D12</f>
        <v>4.1999999999999993</v>
      </c>
    </row>
    <row r="13" spans="1:6" x14ac:dyDescent="0.25">
      <c r="A13" s="5"/>
      <c r="B13" s="6" t="s">
        <v>551</v>
      </c>
      <c r="C13" s="6">
        <v>1.4</v>
      </c>
      <c r="D13" s="6">
        <v>3</v>
      </c>
      <c r="E13" s="7">
        <f>C13*D13</f>
        <v>4.1999999999999993</v>
      </c>
    </row>
    <row r="14" spans="1:6" x14ac:dyDescent="0.25">
      <c r="A14" s="5"/>
      <c r="B14" s="6" t="s">
        <v>551</v>
      </c>
      <c r="C14" s="6">
        <v>1.4</v>
      </c>
      <c r="D14" s="6">
        <v>3</v>
      </c>
      <c r="E14" s="7">
        <f>C14*D14</f>
        <v>4.1999999999999993</v>
      </c>
    </row>
    <row r="15" spans="1:6" x14ac:dyDescent="0.25">
      <c r="A15" s="5"/>
      <c r="B15" s="6" t="s">
        <v>551</v>
      </c>
      <c r="C15" s="6">
        <v>1.4</v>
      </c>
      <c r="D15" s="6">
        <v>3</v>
      </c>
      <c r="E15" s="7">
        <f>C15*D15</f>
        <v>4.1999999999999993</v>
      </c>
    </row>
    <row r="16" spans="1:6" x14ac:dyDescent="0.25">
      <c r="A16" s="5"/>
      <c r="B16" s="6" t="s">
        <v>552</v>
      </c>
      <c r="C16" s="6">
        <v>2.4</v>
      </c>
      <c r="D16" s="6">
        <v>2.2000000000000002</v>
      </c>
      <c r="E16" s="7">
        <f>C16*D16</f>
        <v>5.28</v>
      </c>
    </row>
    <row r="17" spans="1:6" x14ac:dyDescent="0.25">
      <c r="A17" s="8"/>
      <c r="B17" s="9"/>
      <c r="C17" s="9"/>
      <c r="D17" s="9"/>
      <c r="E17" s="10">
        <f>SUM(E11:E15)-E16</f>
        <v>102.78</v>
      </c>
      <c r="F17">
        <f>E17</f>
        <v>102.78</v>
      </c>
    </row>
    <row r="19" spans="1:6" x14ac:dyDescent="0.25">
      <c r="A19" s="13" t="s">
        <v>595</v>
      </c>
      <c r="B19" s="3" t="s">
        <v>321</v>
      </c>
      <c r="C19" s="3">
        <v>12.03</v>
      </c>
      <c r="D19" s="3">
        <v>3.38</v>
      </c>
      <c r="E19" s="4">
        <f>(C19+D19)*2*3</f>
        <v>92.460000000000008</v>
      </c>
    </row>
    <row r="20" spans="1:6" x14ac:dyDescent="0.25">
      <c r="A20" s="5"/>
      <c r="B20" s="6" t="s">
        <v>551</v>
      </c>
      <c r="C20" s="6">
        <v>1.8</v>
      </c>
      <c r="D20" s="6">
        <v>3</v>
      </c>
      <c r="E20" s="7">
        <f>C20*D20</f>
        <v>5.4</v>
      </c>
    </row>
    <row r="21" spans="1:6" x14ac:dyDescent="0.25">
      <c r="A21" s="5"/>
      <c r="B21" s="6" t="s">
        <v>551</v>
      </c>
      <c r="C21" s="6">
        <v>1.8</v>
      </c>
      <c r="D21" s="6">
        <v>3</v>
      </c>
      <c r="E21" s="7">
        <f>C21*D21</f>
        <v>5.4</v>
      </c>
    </row>
    <row r="22" spans="1:6" x14ac:dyDescent="0.25">
      <c r="A22" s="5"/>
      <c r="B22" s="6" t="s">
        <v>551</v>
      </c>
      <c r="C22" s="6">
        <v>1.4</v>
      </c>
      <c r="D22" s="6">
        <v>3</v>
      </c>
      <c r="E22" s="7">
        <f>C22*D22</f>
        <v>4.1999999999999993</v>
      </c>
    </row>
    <row r="23" spans="1:6" x14ac:dyDescent="0.25">
      <c r="A23" s="5"/>
      <c r="B23" s="6" t="s">
        <v>551</v>
      </c>
      <c r="C23" s="6">
        <v>1.4</v>
      </c>
      <c r="D23" s="6">
        <v>3</v>
      </c>
      <c r="E23" s="7">
        <f>C23*D23</f>
        <v>4.1999999999999993</v>
      </c>
    </row>
    <row r="24" spans="1:6" x14ac:dyDescent="0.25">
      <c r="A24" s="5"/>
      <c r="B24" s="6" t="s">
        <v>552</v>
      </c>
      <c r="C24" s="6">
        <v>2.39</v>
      </c>
      <c r="D24" s="6">
        <v>2.2000000000000002</v>
      </c>
      <c r="E24" s="7">
        <f>C24*D24</f>
        <v>5.2580000000000009</v>
      </c>
    </row>
    <row r="25" spans="1:6" x14ac:dyDescent="0.25">
      <c r="A25" s="8"/>
      <c r="B25" s="9"/>
      <c r="C25" s="9"/>
      <c r="D25" s="9"/>
      <c r="E25" s="10">
        <f>SUM(E19:E23)-E24</f>
        <v>106.40200000000003</v>
      </c>
      <c r="F25">
        <f>E25</f>
        <v>106.40200000000003</v>
      </c>
    </row>
    <row r="27" spans="1:6" x14ac:dyDescent="0.25">
      <c r="A27" s="13" t="s">
        <v>596</v>
      </c>
      <c r="B27" s="3" t="s">
        <v>324</v>
      </c>
      <c r="C27" s="3">
        <v>4.5350000000000001</v>
      </c>
      <c r="D27" s="3">
        <v>3.4550000000000001</v>
      </c>
      <c r="E27" s="4">
        <f>(C27+D27)*2*3</f>
        <v>47.94</v>
      </c>
    </row>
    <row r="28" spans="1:6" x14ac:dyDescent="0.25">
      <c r="A28" s="5"/>
      <c r="B28" s="6" t="s">
        <v>537</v>
      </c>
      <c r="C28" s="6">
        <v>1.855</v>
      </c>
      <c r="D28" s="6">
        <v>2.2999999999999998</v>
      </c>
      <c r="E28" s="7">
        <f>C28*D28</f>
        <v>4.2664999999999997</v>
      </c>
    </row>
    <row r="29" spans="1:6" x14ac:dyDescent="0.25">
      <c r="A29" s="5"/>
      <c r="B29" s="6" t="s">
        <v>597</v>
      </c>
      <c r="C29" s="6">
        <v>1.41</v>
      </c>
      <c r="D29" s="6">
        <v>2.2999999999999998</v>
      </c>
      <c r="E29" s="7">
        <f>C29*D29</f>
        <v>3.2429999999999994</v>
      </c>
    </row>
    <row r="30" spans="1:6" x14ac:dyDescent="0.25">
      <c r="A30" s="8"/>
      <c r="B30" s="9"/>
      <c r="C30" s="9"/>
      <c r="D30" s="9"/>
      <c r="E30" s="10">
        <f>E27-E28-E29</f>
        <v>40.430499999999995</v>
      </c>
      <c r="F30">
        <f>E30</f>
        <v>40.430499999999995</v>
      </c>
    </row>
    <row r="32" spans="1:6" x14ac:dyDescent="0.25">
      <c r="A32" s="13" t="s">
        <v>598</v>
      </c>
      <c r="B32" s="3" t="s">
        <v>327</v>
      </c>
      <c r="C32" s="3">
        <v>4.5350000000000001</v>
      </c>
      <c r="D32" s="3">
        <v>3.4550000000000001</v>
      </c>
      <c r="E32" s="4">
        <f>(C32+D32)*2*3</f>
        <v>47.94</v>
      </c>
    </row>
    <row r="33" spans="1:6" x14ac:dyDescent="0.25">
      <c r="A33" s="5"/>
      <c r="B33" s="6" t="s">
        <v>536</v>
      </c>
      <c r="C33" s="6">
        <v>1.41</v>
      </c>
      <c r="D33" s="6">
        <v>2.2999999999999998</v>
      </c>
      <c r="E33" s="7">
        <f>C33*D33</f>
        <v>3.2429999999999994</v>
      </c>
    </row>
    <row r="34" spans="1:6" x14ac:dyDescent="0.25">
      <c r="A34" s="5"/>
      <c r="B34" s="6" t="s">
        <v>486</v>
      </c>
      <c r="C34" s="6">
        <v>1.595</v>
      </c>
      <c r="D34" s="6">
        <v>2.2999999999999998</v>
      </c>
      <c r="E34" s="7">
        <f>C34*D34</f>
        <v>3.6684999999999999</v>
      </c>
    </row>
    <row r="35" spans="1:6" x14ac:dyDescent="0.25">
      <c r="A35" s="5"/>
      <c r="B35" s="12" t="s">
        <v>23</v>
      </c>
      <c r="C35" s="12">
        <v>1.365</v>
      </c>
      <c r="D35" s="12">
        <v>2.2999999999999998</v>
      </c>
      <c r="E35" s="7">
        <f>C35*D35</f>
        <v>3.1395</v>
      </c>
    </row>
    <row r="36" spans="1:6" x14ac:dyDescent="0.25">
      <c r="A36" s="5"/>
      <c r="B36" s="12" t="s">
        <v>457</v>
      </c>
      <c r="C36" s="12">
        <v>1.68</v>
      </c>
      <c r="D36" s="12">
        <v>2.2000000000000002</v>
      </c>
      <c r="E36" s="7">
        <f>C36*D36</f>
        <v>3.6960000000000002</v>
      </c>
    </row>
    <row r="37" spans="1:6" x14ac:dyDescent="0.25">
      <c r="A37" s="8"/>
      <c r="B37" s="9"/>
      <c r="C37" s="9"/>
      <c r="D37" s="9"/>
      <c r="E37" s="15">
        <f>E32-SUM(E33:E36)</f>
        <v>34.192999999999998</v>
      </c>
      <c r="F37">
        <f>E37</f>
        <v>34.192999999999998</v>
      </c>
    </row>
    <row r="39" spans="1:6" x14ac:dyDescent="0.25">
      <c r="A39" s="13" t="s">
        <v>601</v>
      </c>
      <c r="B39" s="3" t="s">
        <v>329</v>
      </c>
      <c r="C39" s="3">
        <v>6.35</v>
      </c>
      <c r="D39" s="3">
        <v>5.915</v>
      </c>
      <c r="E39" s="4">
        <f>(C39+D39)*2*3</f>
        <v>73.59</v>
      </c>
    </row>
    <row r="40" spans="1:6" x14ac:dyDescent="0.25">
      <c r="A40" s="5"/>
      <c r="B40" s="6" t="s">
        <v>536</v>
      </c>
      <c r="C40" s="6">
        <v>1.855</v>
      </c>
      <c r="D40" s="6">
        <v>2.2999999999999998</v>
      </c>
      <c r="E40" s="7">
        <f>C40*D40</f>
        <v>4.2664999999999997</v>
      </c>
    </row>
    <row r="41" spans="1:6" x14ac:dyDescent="0.25">
      <c r="A41" s="5"/>
      <c r="B41" s="6" t="s">
        <v>486</v>
      </c>
      <c r="C41" s="6">
        <v>2.2949999999999999</v>
      </c>
      <c r="D41" s="6">
        <v>2.2999999999999998</v>
      </c>
      <c r="E41" s="7">
        <f>C41*D41</f>
        <v>5.2784999999999993</v>
      </c>
    </row>
    <row r="42" spans="1:6" x14ac:dyDescent="0.25">
      <c r="A42" s="5"/>
      <c r="B42" s="12" t="s">
        <v>599</v>
      </c>
      <c r="C42" s="12">
        <v>1.4</v>
      </c>
      <c r="D42" s="12">
        <v>2.2999999999999998</v>
      </c>
      <c r="E42" s="7">
        <f>C42*D42</f>
        <v>3.2199999999999998</v>
      </c>
    </row>
    <row r="43" spans="1:6" x14ac:dyDescent="0.25">
      <c r="A43" s="5"/>
      <c r="B43" s="12" t="s">
        <v>600</v>
      </c>
      <c r="C43" s="12">
        <v>1.75</v>
      </c>
      <c r="D43" s="12">
        <v>2.2999999999999998</v>
      </c>
      <c r="E43" s="7">
        <f>C43*D43</f>
        <v>4.0249999999999995</v>
      </c>
    </row>
    <row r="44" spans="1:6" x14ac:dyDescent="0.25">
      <c r="A44" s="8"/>
      <c r="B44" s="9"/>
      <c r="C44" s="9"/>
      <c r="D44" s="9"/>
      <c r="E44" s="15">
        <f>E39-SUM(E40:E43)</f>
        <v>56.800000000000011</v>
      </c>
      <c r="F44">
        <f>E44</f>
        <v>56.800000000000011</v>
      </c>
    </row>
    <row r="46" spans="1:6" x14ac:dyDescent="0.25">
      <c r="A46" s="13" t="s">
        <v>577</v>
      </c>
      <c r="B46" s="3" t="s">
        <v>330</v>
      </c>
      <c r="C46" s="3">
        <v>5.915</v>
      </c>
      <c r="D46" s="3">
        <v>5.915</v>
      </c>
      <c r="E46" s="4">
        <f>(C46+D46)*2*3</f>
        <v>70.98</v>
      </c>
    </row>
    <row r="47" spans="1:6" x14ac:dyDescent="0.25">
      <c r="A47" s="5"/>
      <c r="B47" s="6" t="s">
        <v>574</v>
      </c>
      <c r="C47" s="6">
        <v>3.39</v>
      </c>
      <c r="D47" s="6">
        <v>3.39</v>
      </c>
      <c r="E47" s="7">
        <f>(C47+D47)*3</f>
        <v>20.34</v>
      </c>
    </row>
    <row r="48" spans="1:6" x14ac:dyDescent="0.25">
      <c r="A48" s="5"/>
      <c r="B48" s="12" t="s">
        <v>575</v>
      </c>
      <c r="C48" s="6">
        <v>4.79</v>
      </c>
      <c r="D48" s="6">
        <v>3</v>
      </c>
      <c r="E48" s="7">
        <f>C48*D48</f>
        <v>14.370000000000001</v>
      </c>
    </row>
    <row r="49" spans="1:6" x14ac:dyDescent="0.25">
      <c r="A49" s="5"/>
      <c r="B49" s="12" t="s">
        <v>552</v>
      </c>
      <c r="C49" s="6">
        <v>2.39</v>
      </c>
      <c r="D49" s="6">
        <v>2.2000000000000002</v>
      </c>
      <c r="E49" s="7">
        <f>C49*D49</f>
        <v>5.2580000000000009</v>
      </c>
    </row>
    <row r="50" spans="1:6" x14ac:dyDescent="0.25">
      <c r="B50" s="12" t="s">
        <v>537</v>
      </c>
      <c r="C50" s="12">
        <v>2.2949999999999999</v>
      </c>
      <c r="D50" s="12">
        <v>2.2999999999999998</v>
      </c>
      <c r="E50" s="7">
        <f>C50*D50</f>
        <v>5.2784999999999993</v>
      </c>
    </row>
    <row r="51" spans="1:6" x14ac:dyDescent="0.25">
      <c r="B51" s="12" t="s">
        <v>602</v>
      </c>
      <c r="C51" s="12">
        <v>1.595</v>
      </c>
      <c r="D51" s="12">
        <v>2.2999999999999998</v>
      </c>
      <c r="E51" s="7">
        <f>C51*D51</f>
        <v>3.6684999999999999</v>
      </c>
    </row>
    <row r="52" spans="1:6" x14ac:dyDescent="0.25">
      <c r="A52" s="8"/>
      <c r="B52" s="9"/>
      <c r="C52" s="9"/>
      <c r="D52" s="9"/>
      <c r="E52" s="10">
        <f>E46-E47+E48-E49-E50-E51</f>
        <v>50.805</v>
      </c>
      <c r="F52">
        <f>E52</f>
        <v>50.805</v>
      </c>
    </row>
    <row r="54" spans="1:6" x14ac:dyDescent="0.25">
      <c r="A54" s="13" t="s">
        <v>578</v>
      </c>
      <c r="B54" s="3" t="s">
        <v>332</v>
      </c>
      <c r="C54" s="3">
        <v>9.7949999999999999</v>
      </c>
      <c r="D54" s="3">
        <v>5.915</v>
      </c>
      <c r="E54" s="4">
        <f>(C54+D54)*2*3</f>
        <v>94.26</v>
      </c>
    </row>
    <row r="55" spans="1:6" x14ac:dyDescent="0.25">
      <c r="A55" s="5"/>
      <c r="B55" s="6" t="s">
        <v>537</v>
      </c>
      <c r="C55" s="6">
        <v>1.75</v>
      </c>
      <c r="D55" s="6">
        <v>2.2999999999999998</v>
      </c>
      <c r="E55" s="7">
        <f>C55*D55</f>
        <v>4.0249999999999995</v>
      </c>
    </row>
    <row r="56" spans="1:6" x14ac:dyDescent="0.25">
      <c r="A56" s="5"/>
      <c r="B56" s="6" t="s">
        <v>547</v>
      </c>
      <c r="C56" s="6">
        <v>1.69</v>
      </c>
      <c r="D56" s="6">
        <v>2.2999999999999998</v>
      </c>
      <c r="E56" s="7">
        <f t="shared" ref="E56:E59" si="0">C56*D56</f>
        <v>3.8869999999999996</v>
      </c>
    </row>
    <row r="57" spans="1:6" x14ac:dyDescent="0.25">
      <c r="A57" s="5"/>
      <c r="B57" s="6" t="s">
        <v>547</v>
      </c>
      <c r="C57" s="6">
        <v>1.69</v>
      </c>
      <c r="D57" s="6">
        <v>2.2999999999999998</v>
      </c>
      <c r="E57" s="7">
        <f t="shared" si="0"/>
        <v>3.8869999999999996</v>
      </c>
    </row>
    <row r="58" spans="1:6" x14ac:dyDescent="0.25">
      <c r="A58" s="5"/>
      <c r="B58" s="6" t="s">
        <v>599</v>
      </c>
      <c r="C58" s="6">
        <v>1.4</v>
      </c>
      <c r="D58" s="6">
        <v>2.2999999999999998</v>
      </c>
      <c r="E58" s="7">
        <f t="shared" si="0"/>
        <v>3.2199999999999998</v>
      </c>
    </row>
    <row r="59" spans="1:6" x14ac:dyDescent="0.25">
      <c r="A59" s="5"/>
      <c r="B59" s="6" t="s">
        <v>599</v>
      </c>
      <c r="C59" s="6">
        <v>1.4</v>
      </c>
      <c r="D59" s="6">
        <v>2.2999999999999998</v>
      </c>
      <c r="E59" s="7">
        <f t="shared" si="0"/>
        <v>3.2199999999999998</v>
      </c>
    </row>
    <row r="60" spans="1:6" x14ac:dyDescent="0.25">
      <c r="A60" s="8"/>
      <c r="B60" s="9"/>
      <c r="C60" s="9"/>
      <c r="D60" s="9"/>
      <c r="E60" s="10">
        <f>E54-SUM(E55:E59)</f>
        <v>76.021000000000015</v>
      </c>
      <c r="F60">
        <f>E60</f>
        <v>76.021000000000015</v>
      </c>
    </row>
    <row r="62" spans="1:6" x14ac:dyDescent="0.25">
      <c r="A62" s="13" t="s">
        <v>579</v>
      </c>
      <c r="B62" s="3" t="s">
        <v>334</v>
      </c>
      <c r="C62" s="3">
        <v>7.39</v>
      </c>
      <c r="D62" s="3">
        <v>6.2149999999999999</v>
      </c>
      <c r="E62" s="4">
        <f>(C62+D62)*2*3</f>
        <v>81.63</v>
      </c>
    </row>
    <row r="63" spans="1:6" x14ac:dyDescent="0.25">
      <c r="A63" s="5"/>
      <c r="B63" s="6" t="s">
        <v>600</v>
      </c>
      <c r="C63" s="6">
        <v>1.69</v>
      </c>
      <c r="D63" s="6">
        <v>2.2999999999999998</v>
      </c>
      <c r="E63" s="7">
        <f>C63*D63</f>
        <v>3.8869999999999996</v>
      </c>
    </row>
    <row r="64" spans="1:6" x14ac:dyDescent="0.25">
      <c r="A64" s="5"/>
      <c r="B64" s="6" t="s">
        <v>600</v>
      </c>
      <c r="C64" s="6">
        <v>1.69</v>
      </c>
      <c r="D64" s="6">
        <v>2.2999999999999998</v>
      </c>
      <c r="E64" s="7">
        <f>C64*D64</f>
        <v>3.8869999999999996</v>
      </c>
    </row>
    <row r="65" spans="1:6" x14ac:dyDescent="0.25">
      <c r="A65" s="5"/>
      <c r="B65" s="6" t="s">
        <v>599</v>
      </c>
      <c r="C65" s="6">
        <v>2.0499999999999998</v>
      </c>
      <c r="D65" s="6">
        <v>2.2999999999999998</v>
      </c>
      <c r="E65" s="7">
        <f>C65*D65</f>
        <v>4.714999999999999</v>
      </c>
    </row>
    <row r="66" spans="1:6" x14ac:dyDescent="0.25">
      <c r="A66" s="8"/>
      <c r="B66" s="9"/>
      <c r="C66" s="9"/>
      <c r="D66" s="9"/>
      <c r="E66" s="10">
        <f>E62-SUM(E63:E65)</f>
        <v>69.140999999999991</v>
      </c>
      <c r="F66">
        <f>E66</f>
        <v>69.140999999999991</v>
      </c>
    </row>
    <row r="67" spans="1:6" x14ac:dyDescent="0.25">
      <c r="A67" s="5"/>
      <c r="B67" s="6"/>
      <c r="C67" s="6"/>
      <c r="D67" s="6"/>
      <c r="E67" s="6"/>
      <c r="F67" s="6">
        <f>SUM(F9:F66)</f>
        <v>642.37450000000001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topLeftCell="A215" zoomScaleNormal="100" workbookViewId="0">
      <selection activeCell="D229" sqref="D229"/>
    </sheetView>
  </sheetViews>
  <sheetFormatPr defaultRowHeight="15" x14ac:dyDescent="0.25"/>
  <cols>
    <col min="2" max="2" width="40.42578125" bestFit="1" customWidth="1"/>
  </cols>
  <sheetData>
    <row r="1" spans="1:6" ht="18.75" x14ac:dyDescent="0.3">
      <c r="A1" s="11">
        <v>1</v>
      </c>
      <c r="B1" s="11" t="s">
        <v>0</v>
      </c>
    </row>
    <row r="2" spans="1:6" x14ac:dyDescent="0.25">
      <c r="A2" s="1">
        <v>1.1000000000000001</v>
      </c>
      <c r="B2" s="2" t="s">
        <v>1</v>
      </c>
      <c r="C2" s="3" t="s">
        <v>51</v>
      </c>
      <c r="D2" s="3" t="s">
        <v>52</v>
      </c>
      <c r="E2" s="3"/>
      <c r="F2" s="4" t="s">
        <v>30</v>
      </c>
    </row>
    <row r="3" spans="1:6" x14ac:dyDescent="0.25">
      <c r="A3" s="5" t="s">
        <v>2</v>
      </c>
      <c r="B3" s="6" t="s">
        <v>3</v>
      </c>
      <c r="C3" s="6">
        <v>3.11</v>
      </c>
      <c r="D3" s="6">
        <v>4.26</v>
      </c>
      <c r="E3" s="6">
        <f>(C3+D3)*2*2.8</f>
        <v>41.271999999999991</v>
      </c>
      <c r="F3" s="7"/>
    </row>
    <row r="4" spans="1:6" x14ac:dyDescent="0.25">
      <c r="A4" s="5"/>
      <c r="B4" s="6" t="s">
        <v>5</v>
      </c>
      <c r="C4" s="6">
        <v>1.53</v>
      </c>
      <c r="D4" s="6">
        <v>1.45</v>
      </c>
      <c r="E4" s="6">
        <v>0</v>
      </c>
      <c r="F4" s="7"/>
    </row>
    <row r="5" spans="1:6" x14ac:dyDescent="0.25">
      <c r="A5" s="5"/>
      <c r="B5" s="6" t="s">
        <v>4</v>
      </c>
      <c r="C5" s="6">
        <v>0.92</v>
      </c>
      <c r="D5" s="6">
        <v>2.1</v>
      </c>
      <c r="E5" s="6">
        <f>C5*D5</f>
        <v>1.9320000000000002</v>
      </c>
      <c r="F5" s="7"/>
    </row>
    <row r="6" spans="1:6" x14ac:dyDescent="0.25">
      <c r="A6" s="5"/>
      <c r="B6" s="6" t="s">
        <v>6</v>
      </c>
      <c r="C6" s="6"/>
      <c r="D6" s="6"/>
      <c r="E6" s="6">
        <f>E3-E4-E5</f>
        <v>39.339999999999989</v>
      </c>
      <c r="F6" s="7">
        <f>E6</f>
        <v>39.339999999999989</v>
      </c>
    </row>
    <row r="7" spans="1:6" x14ac:dyDescent="0.25">
      <c r="A7" s="5"/>
      <c r="B7" s="6"/>
      <c r="C7" s="6"/>
      <c r="D7" s="6"/>
      <c r="E7" s="6"/>
      <c r="F7" s="7"/>
    </row>
    <row r="8" spans="1:6" x14ac:dyDescent="0.25">
      <c r="A8" s="5" t="s">
        <v>7</v>
      </c>
      <c r="B8" s="6" t="s">
        <v>8</v>
      </c>
      <c r="C8" s="6">
        <v>4.1500000000000004</v>
      </c>
      <c r="D8" s="6">
        <v>4.26</v>
      </c>
      <c r="E8" s="6">
        <f>(C8+D8)*2*2.8</f>
        <v>47.095999999999997</v>
      </c>
      <c r="F8" s="7"/>
    </row>
    <row r="9" spans="1:6" x14ac:dyDescent="0.25">
      <c r="A9" s="5"/>
      <c r="B9" s="6" t="s">
        <v>9</v>
      </c>
      <c r="C9" s="6">
        <v>2.09</v>
      </c>
      <c r="D9" s="6">
        <v>2.8</v>
      </c>
      <c r="E9" s="6">
        <f>C9*D9</f>
        <v>5.8519999999999994</v>
      </c>
      <c r="F9" s="7"/>
    </row>
    <row r="10" spans="1:6" x14ac:dyDescent="0.25">
      <c r="A10" s="5"/>
      <c r="B10" s="6" t="s">
        <v>4</v>
      </c>
      <c r="C10" s="6">
        <v>0.92</v>
      </c>
      <c r="D10" s="6">
        <v>2.1</v>
      </c>
      <c r="E10" s="6">
        <f>C10*D10</f>
        <v>1.9320000000000002</v>
      </c>
      <c r="F10" s="7"/>
    </row>
    <row r="11" spans="1:6" x14ac:dyDescent="0.25">
      <c r="A11" s="5"/>
      <c r="B11" s="6" t="s">
        <v>10</v>
      </c>
      <c r="C11" s="6"/>
      <c r="D11" s="6"/>
      <c r="E11" s="6">
        <f>E8-E9-E10</f>
        <v>39.311999999999998</v>
      </c>
      <c r="F11" s="7">
        <f>E11</f>
        <v>39.311999999999998</v>
      </c>
    </row>
    <row r="12" spans="1:6" x14ac:dyDescent="0.25">
      <c r="A12" s="5"/>
      <c r="B12" s="6"/>
      <c r="C12" s="6"/>
      <c r="D12" s="6"/>
      <c r="E12" s="6"/>
      <c r="F12" s="7"/>
    </row>
    <row r="13" spans="1:6" x14ac:dyDescent="0.25">
      <c r="A13" s="5" t="s">
        <v>11</v>
      </c>
      <c r="B13" s="6" t="s">
        <v>12</v>
      </c>
      <c r="C13" s="6">
        <v>3.5</v>
      </c>
      <c r="D13" s="6">
        <v>1.5</v>
      </c>
      <c r="E13" s="6">
        <f>(C13+D13)*2*2.8</f>
        <v>28</v>
      </c>
      <c r="F13" s="7"/>
    </row>
    <row r="14" spans="1:6" x14ac:dyDescent="0.25">
      <c r="A14" s="5"/>
      <c r="B14" s="6" t="s">
        <v>9</v>
      </c>
      <c r="C14" s="6">
        <v>2.09</v>
      </c>
      <c r="D14" s="6">
        <v>2.8</v>
      </c>
      <c r="E14" s="6">
        <f>C14*D14</f>
        <v>5.8519999999999994</v>
      </c>
      <c r="F14" s="7"/>
    </row>
    <row r="15" spans="1:6" x14ac:dyDescent="0.25">
      <c r="A15" s="5"/>
      <c r="B15" s="6" t="s">
        <v>13</v>
      </c>
      <c r="C15" s="6">
        <v>5</v>
      </c>
      <c r="D15" s="6">
        <v>2.2999999999999998</v>
      </c>
      <c r="E15" s="6">
        <f>C15*D15</f>
        <v>11.5</v>
      </c>
      <c r="F15" s="7"/>
    </row>
    <row r="16" spans="1:6" x14ac:dyDescent="0.25">
      <c r="A16" s="5"/>
      <c r="B16" s="6" t="s">
        <v>14</v>
      </c>
      <c r="C16" s="6"/>
      <c r="D16" s="6"/>
      <c r="E16" s="6">
        <f>E13-E14-E15</f>
        <v>10.648</v>
      </c>
      <c r="F16" s="7">
        <f>E16</f>
        <v>10.648</v>
      </c>
    </row>
    <row r="17" spans="1:6" x14ac:dyDescent="0.25">
      <c r="A17" s="5"/>
      <c r="B17" s="6"/>
      <c r="C17" s="6"/>
      <c r="D17" s="6"/>
      <c r="E17" s="6"/>
      <c r="F17" s="7"/>
    </row>
    <row r="18" spans="1:6" x14ac:dyDescent="0.25">
      <c r="A18" s="5" t="s">
        <v>15</v>
      </c>
      <c r="B18" s="6" t="s">
        <v>16</v>
      </c>
      <c r="C18" s="6">
        <v>1.96</v>
      </c>
      <c r="D18" s="6">
        <v>1.95</v>
      </c>
      <c r="E18" s="6">
        <f>(C18+D18)*2*2.8</f>
        <v>21.896000000000001</v>
      </c>
      <c r="F18" s="7"/>
    </row>
    <row r="19" spans="1:6" x14ac:dyDescent="0.25">
      <c r="A19" s="5"/>
      <c r="B19" s="6" t="s">
        <v>4</v>
      </c>
      <c r="C19" s="6">
        <v>0.72</v>
      </c>
      <c r="D19" s="6">
        <v>2.1</v>
      </c>
      <c r="E19" s="6">
        <f>C19*D19</f>
        <v>1.512</v>
      </c>
      <c r="F19" s="7"/>
    </row>
    <row r="20" spans="1:6" x14ac:dyDescent="0.25">
      <c r="A20" s="5"/>
      <c r="B20" s="6" t="s">
        <v>17</v>
      </c>
      <c r="C20" s="6"/>
      <c r="D20" s="6"/>
      <c r="E20" s="6">
        <f>E18-E19</f>
        <v>20.384</v>
      </c>
      <c r="F20" s="7">
        <f>E20</f>
        <v>20.384</v>
      </c>
    </row>
    <row r="21" spans="1:6" x14ac:dyDescent="0.25">
      <c r="A21" s="5"/>
      <c r="B21" s="6"/>
      <c r="C21" s="6"/>
      <c r="D21" s="6"/>
      <c r="E21" s="6"/>
      <c r="F21" s="7"/>
    </row>
    <row r="22" spans="1:6" x14ac:dyDescent="0.25">
      <c r="A22" s="5" t="s">
        <v>18</v>
      </c>
      <c r="B22" s="6" t="s">
        <v>19</v>
      </c>
      <c r="C22" s="6">
        <v>0.92</v>
      </c>
      <c r="D22" s="6">
        <v>1.95</v>
      </c>
      <c r="E22" s="6">
        <f>(C22+D22)*2.8</f>
        <v>8.0359999999999996</v>
      </c>
      <c r="F22" s="7"/>
    </row>
    <row r="23" spans="1:6" x14ac:dyDescent="0.25">
      <c r="A23" s="5"/>
      <c r="B23" s="6" t="s">
        <v>20</v>
      </c>
      <c r="C23" s="6">
        <v>0.72</v>
      </c>
      <c r="D23" s="6">
        <v>2.1</v>
      </c>
      <c r="E23" s="6">
        <f>C23*D23</f>
        <v>1.512</v>
      </c>
      <c r="F23" s="7"/>
    </row>
    <row r="24" spans="1:6" x14ac:dyDescent="0.25">
      <c r="A24" s="5"/>
      <c r="B24" s="6" t="s">
        <v>21</v>
      </c>
      <c r="C24" s="6"/>
      <c r="D24" s="6"/>
      <c r="E24" s="6">
        <f>E22-E23</f>
        <v>6.5239999999999991</v>
      </c>
      <c r="F24" s="7">
        <f>E24</f>
        <v>6.5239999999999991</v>
      </c>
    </row>
    <row r="25" spans="1:6" x14ac:dyDescent="0.25">
      <c r="A25" s="5"/>
      <c r="B25" s="6"/>
      <c r="C25" s="6"/>
      <c r="D25" s="6"/>
      <c r="E25" s="6"/>
      <c r="F25" s="7"/>
    </row>
    <row r="26" spans="1:6" x14ac:dyDescent="0.25">
      <c r="A26" s="5" t="s">
        <v>24</v>
      </c>
      <c r="B26" s="6" t="s">
        <v>22</v>
      </c>
      <c r="C26" s="6">
        <v>5</v>
      </c>
      <c r="D26" s="6">
        <v>2.99</v>
      </c>
      <c r="E26" s="6">
        <f>(C26+D26)*2*2.8</f>
        <v>44.744</v>
      </c>
      <c r="F26" s="7"/>
    </row>
    <row r="27" spans="1:6" x14ac:dyDescent="0.25">
      <c r="A27" s="5"/>
      <c r="B27" s="6" t="s">
        <v>23</v>
      </c>
      <c r="C27" s="6">
        <v>1.55</v>
      </c>
      <c r="D27" s="6">
        <v>1.45</v>
      </c>
      <c r="E27" s="6">
        <v>0</v>
      </c>
      <c r="F27" s="7"/>
    </row>
    <row r="28" spans="1:6" x14ac:dyDescent="0.25">
      <c r="A28" s="5"/>
      <c r="B28" s="6" t="s">
        <v>4</v>
      </c>
      <c r="C28" s="6">
        <v>0.92</v>
      </c>
      <c r="D28" s="6">
        <v>2.1</v>
      </c>
      <c r="E28" s="6">
        <f>C28*D28</f>
        <v>1.9320000000000002</v>
      </c>
      <c r="F28" s="7"/>
    </row>
    <row r="29" spans="1:6" x14ac:dyDescent="0.25">
      <c r="A29" s="5"/>
      <c r="B29" s="6" t="s">
        <v>10</v>
      </c>
      <c r="C29" s="6"/>
      <c r="D29" s="6"/>
      <c r="E29" s="6">
        <f>E26-E27-E28</f>
        <v>42.811999999999998</v>
      </c>
      <c r="F29" s="7">
        <f>E29</f>
        <v>42.811999999999998</v>
      </c>
    </row>
    <row r="30" spans="1:6" x14ac:dyDescent="0.25">
      <c r="A30" s="5"/>
      <c r="B30" s="6"/>
      <c r="C30" s="6"/>
      <c r="D30" s="6"/>
      <c r="E30" s="6"/>
      <c r="F30" s="7"/>
    </row>
    <row r="31" spans="1:6" x14ac:dyDescent="0.25">
      <c r="A31" s="5" t="s">
        <v>25</v>
      </c>
      <c r="B31" s="6" t="s">
        <v>26</v>
      </c>
      <c r="C31" s="6">
        <v>3.51</v>
      </c>
      <c r="D31" s="6">
        <v>1.96</v>
      </c>
      <c r="E31" s="6">
        <f>(C31+D31)*2*2.8</f>
        <v>30.631999999999998</v>
      </c>
      <c r="F31" s="7"/>
    </row>
    <row r="32" spans="1:6" x14ac:dyDescent="0.25">
      <c r="A32" s="5"/>
      <c r="B32" s="6" t="s">
        <v>20</v>
      </c>
      <c r="C32" s="6">
        <v>1.02</v>
      </c>
      <c r="D32" s="6">
        <v>2.1</v>
      </c>
      <c r="E32" s="6">
        <f>C32*D32</f>
        <v>2.1420000000000003</v>
      </c>
      <c r="F32" s="7"/>
    </row>
    <row r="33" spans="1:7" x14ac:dyDescent="0.25">
      <c r="A33" s="5"/>
      <c r="B33" s="6" t="s">
        <v>20</v>
      </c>
      <c r="C33" s="6">
        <v>0.92</v>
      </c>
      <c r="D33" s="6">
        <v>2.1</v>
      </c>
      <c r="E33" s="6">
        <f t="shared" ref="E33:E35" si="0">C33*D33</f>
        <v>1.9320000000000002</v>
      </c>
      <c r="F33" s="7"/>
    </row>
    <row r="34" spans="1:7" x14ac:dyDescent="0.25">
      <c r="A34" s="5"/>
      <c r="B34" s="6" t="s">
        <v>20</v>
      </c>
      <c r="C34" s="6">
        <v>0.92</v>
      </c>
      <c r="D34" s="6">
        <v>2.1</v>
      </c>
      <c r="E34" s="6">
        <f t="shared" si="0"/>
        <v>1.9320000000000002</v>
      </c>
      <c r="F34" s="7"/>
    </row>
    <row r="35" spans="1:7" x14ac:dyDescent="0.25">
      <c r="A35" s="5"/>
      <c r="B35" s="6" t="s">
        <v>20</v>
      </c>
      <c r="C35" s="6">
        <v>0.72</v>
      </c>
      <c r="D35" s="6">
        <v>2.1</v>
      </c>
      <c r="E35" s="6">
        <f t="shared" si="0"/>
        <v>1.512</v>
      </c>
      <c r="F35" s="7"/>
    </row>
    <row r="36" spans="1:7" x14ac:dyDescent="0.25">
      <c r="A36" s="5"/>
      <c r="B36" s="6" t="s">
        <v>27</v>
      </c>
      <c r="C36" s="6">
        <v>1.5</v>
      </c>
      <c r="D36" s="6">
        <v>0.92</v>
      </c>
      <c r="E36" s="6">
        <f>(C36+D36)*2*2.8</f>
        <v>13.552</v>
      </c>
      <c r="F36" s="7"/>
    </row>
    <row r="37" spans="1:7" x14ac:dyDescent="0.25">
      <c r="A37" s="5"/>
      <c r="B37" s="6" t="s">
        <v>28</v>
      </c>
      <c r="C37" s="6">
        <v>0.92</v>
      </c>
      <c r="D37" s="6">
        <v>2.8</v>
      </c>
      <c r="E37" s="6">
        <f>C37*D37</f>
        <v>2.5760000000000001</v>
      </c>
      <c r="F37" s="7"/>
    </row>
    <row r="38" spans="1:7" x14ac:dyDescent="0.25">
      <c r="A38" s="5"/>
      <c r="B38" s="6" t="s">
        <v>4</v>
      </c>
      <c r="C38" s="6">
        <v>0.72</v>
      </c>
      <c r="D38" s="6">
        <v>2.1</v>
      </c>
      <c r="E38" s="6">
        <f>C38*D38</f>
        <v>1.512</v>
      </c>
      <c r="F38" s="7"/>
    </row>
    <row r="39" spans="1:7" x14ac:dyDescent="0.25">
      <c r="A39" s="5"/>
      <c r="B39" s="6" t="s">
        <v>29</v>
      </c>
      <c r="C39" s="6"/>
      <c r="D39" s="6"/>
      <c r="E39" s="6">
        <f>E31+E36-E32-E33-E34-E35-E37-E38</f>
        <v>32.577999999999989</v>
      </c>
      <c r="F39" s="7">
        <f>E39</f>
        <v>32.577999999999989</v>
      </c>
    </row>
    <row r="40" spans="1:7" x14ac:dyDescent="0.25">
      <c r="A40" s="8"/>
      <c r="B40" s="9"/>
      <c r="C40" s="9"/>
      <c r="D40" s="9"/>
      <c r="E40" s="9"/>
      <c r="F40" s="10">
        <f>SUM(F6:F39)</f>
        <v>191.59799999999996</v>
      </c>
      <c r="G40">
        <f>F40</f>
        <v>191.59799999999996</v>
      </c>
    </row>
    <row r="42" spans="1:7" x14ac:dyDescent="0.25">
      <c r="A42" s="1">
        <v>1.2</v>
      </c>
      <c r="B42" s="2" t="s">
        <v>34</v>
      </c>
      <c r="C42" s="3"/>
      <c r="D42" s="3"/>
      <c r="E42" s="3"/>
      <c r="F42" s="4"/>
    </row>
    <row r="43" spans="1:7" x14ac:dyDescent="0.25">
      <c r="A43" s="5" t="s">
        <v>32</v>
      </c>
      <c r="B43" s="6" t="s">
        <v>31</v>
      </c>
      <c r="C43" s="6">
        <v>3</v>
      </c>
      <c r="D43" s="6">
        <v>6.04</v>
      </c>
      <c r="E43" s="6">
        <f>(C43+D43)*2*2.8</f>
        <v>50.623999999999995</v>
      </c>
      <c r="F43" s="7"/>
    </row>
    <row r="44" spans="1:7" x14ac:dyDescent="0.25">
      <c r="A44" s="5"/>
      <c r="B44" s="12" t="s">
        <v>23</v>
      </c>
      <c r="C44" s="6">
        <v>1.64</v>
      </c>
      <c r="D44" s="6">
        <v>1.45</v>
      </c>
      <c r="E44" s="6">
        <v>0</v>
      </c>
      <c r="F44" s="7"/>
    </row>
    <row r="45" spans="1:7" x14ac:dyDescent="0.25">
      <c r="A45" s="5"/>
      <c r="B45" s="6" t="s">
        <v>20</v>
      </c>
      <c r="C45" s="6">
        <v>0.92</v>
      </c>
      <c r="D45" s="6">
        <v>2.1</v>
      </c>
      <c r="E45" s="6">
        <f>C45*D45</f>
        <v>1.9320000000000002</v>
      </c>
      <c r="F45" s="7"/>
    </row>
    <row r="46" spans="1:7" x14ac:dyDescent="0.25">
      <c r="A46" s="5"/>
      <c r="B46" s="6" t="s">
        <v>33</v>
      </c>
      <c r="C46" s="6"/>
      <c r="D46" s="6"/>
      <c r="E46" s="6">
        <f>E43-E44-E45</f>
        <v>48.691999999999993</v>
      </c>
      <c r="F46" s="7">
        <f>E46</f>
        <v>48.691999999999993</v>
      </c>
    </row>
    <row r="47" spans="1:7" x14ac:dyDescent="0.25">
      <c r="A47" s="5"/>
      <c r="B47" s="6"/>
      <c r="C47" s="6"/>
      <c r="D47" s="6"/>
      <c r="E47" s="6"/>
      <c r="F47" s="7"/>
    </row>
    <row r="48" spans="1:7" x14ac:dyDescent="0.25">
      <c r="A48" s="5" t="s">
        <v>35</v>
      </c>
      <c r="B48" s="6" t="s">
        <v>36</v>
      </c>
      <c r="C48" s="6">
        <v>3.3</v>
      </c>
      <c r="D48" s="6">
        <v>3.26</v>
      </c>
      <c r="E48" s="6">
        <f>(C48+D48)*2*2.8</f>
        <v>36.735999999999997</v>
      </c>
      <c r="F48" s="7"/>
    </row>
    <row r="49" spans="1:6" x14ac:dyDescent="0.25">
      <c r="A49" s="5"/>
      <c r="B49" s="6" t="s">
        <v>37</v>
      </c>
      <c r="C49" s="6">
        <v>1.68</v>
      </c>
      <c r="D49" s="6">
        <v>2.8</v>
      </c>
      <c r="E49" s="6">
        <f>C49*D49</f>
        <v>4.7039999999999997</v>
      </c>
      <c r="F49" s="7"/>
    </row>
    <row r="50" spans="1:6" x14ac:dyDescent="0.25">
      <c r="A50" s="5"/>
      <c r="B50" s="6" t="s">
        <v>20</v>
      </c>
      <c r="C50" s="6">
        <v>0.92</v>
      </c>
      <c r="D50" s="6">
        <v>2.1</v>
      </c>
      <c r="E50" s="6">
        <f>C50*D50</f>
        <v>1.9320000000000002</v>
      </c>
      <c r="F50" s="7"/>
    </row>
    <row r="51" spans="1:6" x14ac:dyDescent="0.25">
      <c r="A51" s="5"/>
      <c r="B51" s="6" t="s">
        <v>6</v>
      </c>
      <c r="C51" s="6"/>
      <c r="D51" s="6"/>
      <c r="E51" s="6">
        <f>E48-E49-E50</f>
        <v>30.099999999999998</v>
      </c>
      <c r="F51" s="7">
        <f>E51</f>
        <v>30.099999999999998</v>
      </c>
    </row>
    <row r="52" spans="1:6" x14ac:dyDescent="0.25">
      <c r="A52" s="5"/>
      <c r="B52" s="6"/>
      <c r="C52" s="6"/>
      <c r="D52" s="6"/>
      <c r="E52" s="6"/>
      <c r="F52" s="7"/>
    </row>
    <row r="53" spans="1:6" x14ac:dyDescent="0.25">
      <c r="A53" s="5" t="s">
        <v>38</v>
      </c>
      <c r="B53" s="6" t="s">
        <v>39</v>
      </c>
      <c r="C53" s="6">
        <v>1.69</v>
      </c>
      <c r="D53" s="6">
        <v>2.66</v>
      </c>
      <c r="E53" s="6">
        <f>(C53+D53)*2*2.8</f>
        <v>24.359999999999996</v>
      </c>
      <c r="F53" s="7"/>
    </row>
    <row r="54" spans="1:6" x14ac:dyDescent="0.25">
      <c r="A54" s="5"/>
      <c r="B54" s="6" t="s">
        <v>20</v>
      </c>
      <c r="C54" s="6">
        <v>0.72</v>
      </c>
      <c r="D54" s="6">
        <v>2.1</v>
      </c>
      <c r="E54" s="6">
        <f>C54*D54</f>
        <v>1.512</v>
      </c>
      <c r="F54" s="7"/>
    </row>
    <row r="55" spans="1:6" x14ac:dyDescent="0.25">
      <c r="A55" s="5"/>
      <c r="B55" s="6" t="s">
        <v>40</v>
      </c>
      <c r="C55" s="6"/>
      <c r="D55" s="6"/>
      <c r="E55" s="6">
        <f>E53-E54</f>
        <v>22.847999999999995</v>
      </c>
      <c r="F55" s="7">
        <f>E55</f>
        <v>22.847999999999995</v>
      </c>
    </row>
    <row r="56" spans="1:6" x14ac:dyDescent="0.25">
      <c r="A56" s="5"/>
      <c r="B56" s="6"/>
      <c r="C56" s="6"/>
      <c r="D56" s="6"/>
      <c r="E56" s="6"/>
      <c r="F56" s="7"/>
    </row>
    <row r="57" spans="1:6" x14ac:dyDescent="0.25">
      <c r="A57" s="5" t="s">
        <v>41</v>
      </c>
      <c r="B57" s="6" t="s">
        <v>26</v>
      </c>
      <c r="C57" s="6">
        <v>2.66</v>
      </c>
      <c r="D57" s="6">
        <v>1.62</v>
      </c>
      <c r="E57" s="6">
        <f>(C57+D57)*2*2.8</f>
        <v>23.968</v>
      </c>
      <c r="F57" s="7"/>
    </row>
    <row r="58" spans="1:6" x14ac:dyDescent="0.25">
      <c r="A58" s="5"/>
      <c r="B58" s="6" t="s">
        <v>4</v>
      </c>
      <c r="C58" s="6">
        <v>0.92</v>
      </c>
      <c r="D58" s="6">
        <v>2.1</v>
      </c>
      <c r="E58" s="6">
        <f>C58*D58</f>
        <v>1.9320000000000002</v>
      </c>
      <c r="F58" s="7"/>
    </row>
    <row r="59" spans="1:6" x14ac:dyDescent="0.25">
      <c r="A59" s="5"/>
      <c r="B59" s="6" t="s">
        <v>4</v>
      </c>
      <c r="C59" s="6">
        <v>0.92</v>
      </c>
      <c r="D59" s="6">
        <v>2.1</v>
      </c>
      <c r="E59" s="6">
        <f t="shared" ref="E59:E61" si="1">C59*D59</f>
        <v>1.9320000000000002</v>
      </c>
      <c r="F59" s="7"/>
    </row>
    <row r="60" spans="1:6" x14ac:dyDescent="0.25">
      <c r="A60" s="5"/>
      <c r="B60" s="6" t="s">
        <v>4</v>
      </c>
      <c r="C60" s="6">
        <v>0.72</v>
      </c>
      <c r="D60" s="6">
        <v>2.1</v>
      </c>
      <c r="E60" s="6">
        <f t="shared" si="1"/>
        <v>1.512</v>
      </c>
      <c r="F60" s="7"/>
    </row>
    <row r="61" spans="1:6" x14ac:dyDescent="0.25">
      <c r="A61" s="5"/>
      <c r="B61" s="6" t="s">
        <v>4</v>
      </c>
      <c r="C61" s="6">
        <v>1.02</v>
      </c>
      <c r="D61" s="6">
        <v>2.1</v>
      </c>
      <c r="E61" s="6">
        <f t="shared" si="1"/>
        <v>2.1420000000000003</v>
      </c>
      <c r="F61" s="7"/>
    </row>
    <row r="62" spans="1:6" x14ac:dyDescent="0.25">
      <c r="A62" s="5"/>
      <c r="B62" s="6" t="s">
        <v>29</v>
      </c>
      <c r="C62" s="6"/>
      <c r="D62" s="6"/>
      <c r="E62" s="6">
        <f>E57-E58-E59-E60-E61</f>
        <v>16.450000000000003</v>
      </c>
      <c r="F62" s="7">
        <f>E62</f>
        <v>16.450000000000003</v>
      </c>
    </row>
    <row r="63" spans="1:6" x14ac:dyDescent="0.25">
      <c r="A63" s="5"/>
      <c r="B63" s="6"/>
      <c r="C63" s="6"/>
      <c r="D63" s="6"/>
      <c r="E63" s="6"/>
      <c r="F63" s="7"/>
    </row>
    <row r="64" spans="1:6" x14ac:dyDescent="0.25">
      <c r="A64" s="5" t="s">
        <v>43</v>
      </c>
      <c r="B64" s="6" t="s">
        <v>12</v>
      </c>
      <c r="C64" s="6">
        <v>3.5</v>
      </c>
      <c r="D64" s="6">
        <v>1.5</v>
      </c>
      <c r="E64" s="6">
        <f>(C64+D64)*2*2.8</f>
        <v>28</v>
      </c>
      <c r="F64" s="7"/>
    </row>
    <row r="65" spans="1:7" x14ac:dyDescent="0.25">
      <c r="A65" s="5"/>
      <c r="B65" s="6" t="s">
        <v>9</v>
      </c>
      <c r="C65" s="6">
        <v>1.68</v>
      </c>
      <c r="D65" s="6">
        <v>2.8</v>
      </c>
      <c r="E65" s="6">
        <f>C65*D65</f>
        <v>4.7039999999999997</v>
      </c>
      <c r="F65" s="7"/>
    </row>
    <row r="66" spans="1:7" x14ac:dyDescent="0.25">
      <c r="A66" s="5"/>
      <c r="B66" s="6" t="s">
        <v>13</v>
      </c>
      <c r="C66" s="6">
        <v>5</v>
      </c>
      <c r="D66" s="6">
        <v>2.2999999999999998</v>
      </c>
      <c r="E66" s="6">
        <f>C66*D66</f>
        <v>11.5</v>
      </c>
      <c r="F66" s="7"/>
    </row>
    <row r="67" spans="1:7" x14ac:dyDescent="0.25">
      <c r="A67" s="5"/>
      <c r="B67" s="6" t="s">
        <v>14</v>
      </c>
      <c r="C67" s="6"/>
      <c r="D67" s="6"/>
      <c r="E67" s="6">
        <f>E64-E65-E66</f>
        <v>11.795999999999999</v>
      </c>
      <c r="F67" s="7">
        <f>E67</f>
        <v>11.795999999999999</v>
      </c>
    </row>
    <row r="68" spans="1:7" x14ac:dyDescent="0.25">
      <c r="A68" s="8"/>
      <c r="B68" s="9"/>
      <c r="C68" s="9"/>
      <c r="D68" s="9"/>
      <c r="E68" s="9"/>
      <c r="F68" s="10">
        <f>SUM(F46:F67)</f>
        <v>129.886</v>
      </c>
      <c r="G68">
        <f>F68</f>
        <v>129.886</v>
      </c>
    </row>
    <row r="70" spans="1:7" x14ac:dyDescent="0.25">
      <c r="A70" s="1">
        <v>1.3</v>
      </c>
      <c r="B70" s="2" t="s">
        <v>42</v>
      </c>
      <c r="C70" s="3"/>
      <c r="D70" s="3"/>
      <c r="E70" s="3"/>
      <c r="F70" s="4"/>
    </row>
    <row r="71" spans="1:7" x14ac:dyDescent="0.25">
      <c r="A71" s="5" t="s">
        <v>44</v>
      </c>
      <c r="B71" s="6" t="s">
        <v>31</v>
      </c>
      <c r="C71" s="6">
        <v>3.03</v>
      </c>
      <c r="D71" s="6">
        <v>6.04</v>
      </c>
      <c r="E71" s="6">
        <f>(C71+D71)*2*2.8</f>
        <v>50.792000000000002</v>
      </c>
      <c r="F71" s="7"/>
    </row>
    <row r="72" spans="1:7" x14ac:dyDescent="0.25">
      <c r="A72" s="5"/>
      <c r="B72" s="12" t="s">
        <v>23</v>
      </c>
      <c r="C72" s="6">
        <v>1.55</v>
      </c>
      <c r="D72" s="6">
        <v>1.45</v>
      </c>
      <c r="E72" s="6">
        <v>0</v>
      </c>
      <c r="F72" s="7"/>
    </row>
    <row r="73" spans="1:7" x14ac:dyDescent="0.25">
      <c r="A73" s="5"/>
      <c r="B73" s="6" t="s">
        <v>20</v>
      </c>
      <c r="C73" s="6">
        <v>0.92</v>
      </c>
      <c r="D73" s="6">
        <v>2.1</v>
      </c>
      <c r="E73" s="6">
        <f>C73*D73</f>
        <v>1.9320000000000002</v>
      </c>
      <c r="F73" s="7"/>
    </row>
    <row r="74" spans="1:7" x14ac:dyDescent="0.25">
      <c r="A74" s="5"/>
      <c r="B74" s="6" t="s">
        <v>33</v>
      </c>
      <c r="C74" s="6"/>
      <c r="D74" s="6"/>
      <c r="E74" s="6">
        <f>E71-E72-E73</f>
        <v>48.86</v>
      </c>
      <c r="F74" s="7">
        <f>E74</f>
        <v>48.86</v>
      </c>
    </row>
    <row r="75" spans="1:7" x14ac:dyDescent="0.25">
      <c r="A75" s="5"/>
      <c r="B75" s="6"/>
      <c r="C75" s="6"/>
      <c r="D75" s="6"/>
      <c r="E75" s="6"/>
      <c r="F75" s="7"/>
    </row>
    <row r="76" spans="1:7" x14ac:dyDescent="0.25">
      <c r="A76" s="5" t="s">
        <v>45</v>
      </c>
      <c r="B76" s="6" t="s">
        <v>36</v>
      </c>
      <c r="C76" s="6">
        <v>3.19</v>
      </c>
      <c r="D76" s="6">
        <v>3.26</v>
      </c>
      <c r="E76" s="6">
        <f>(C76+D76)*2*2.8</f>
        <v>36.11999999999999</v>
      </c>
      <c r="F76" s="7"/>
    </row>
    <row r="77" spans="1:7" x14ac:dyDescent="0.25">
      <c r="A77" s="5"/>
      <c r="B77" s="6" t="s">
        <v>37</v>
      </c>
      <c r="C77" s="6">
        <v>1.68</v>
      </c>
      <c r="D77" s="6">
        <v>2.8</v>
      </c>
      <c r="E77" s="6">
        <f>C77*D77</f>
        <v>4.7039999999999997</v>
      </c>
      <c r="F77" s="7"/>
    </row>
    <row r="78" spans="1:7" x14ac:dyDescent="0.25">
      <c r="A78" s="5"/>
      <c r="B78" s="6" t="s">
        <v>20</v>
      </c>
      <c r="C78" s="6">
        <v>0.92</v>
      </c>
      <c r="D78" s="6">
        <v>2.1</v>
      </c>
      <c r="E78" s="6">
        <f>C78*D78</f>
        <v>1.9320000000000002</v>
      </c>
      <c r="F78" s="7"/>
    </row>
    <row r="79" spans="1:7" x14ac:dyDescent="0.25">
      <c r="A79" s="5"/>
      <c r="B79" s="6" t="s">
        <v>6</v>
      </c>
      <c r="C79" s="6"/>
      <c r="D79" s="6"/>
      <c r="E79" s="6">
        <f>E76-E77-E78</f>
        <v>29.483999999999991</v>
      </c>
      <c r="F79" s="7">
        <f>E79</f>
        <v>29.483999999999991</v>
      </c>
    </row>
    <row r="80" spans="1:7" x14ac:dyDescent="0.25">
      <c r="A80" s="5"/>
      <c r="B80" s="6"/>
      <c r="C80" s="6"/>
      <c r="D80" s="6"/>
      <c r="E80" s="6"/>
      <c r="F80" s="7"/>
    </row>
    <row r="81" spans="1:7" x14ac:dyDescent="0.25">
      <c r="A81" s="5" t="s">
        <v>46</v>
      </c>
      <c r="B81" s="6" t="s">
        <v>39</v>
      </c>
      <c r="C81" s="6">
        <v>1.57</v>
      </c>
      <c r="D81" s="6">
        <v>2.66</v>
      </c>
      <c r="E81" s="6">
        <f>(C81+D81)*2*2.8</f>
        <v>23.688000000000002</v>
      </c>
      <c r="F81" s="7"/>
    </row>
    <row r="82" spans="1:7" x14ac:dyDescent="0.25">
      <c r="A82" s="5"/>
      <c r="B82" s="6" t="s">
        <v>20</v>
      </c>
      <c r="C82" s="6">
        <v>0.72</v>
      </c>
      <c r="D82" s="6">
        <v>2.1</v>
      </c>
      <c r="E82" s="6">
        <f>C82*D82</f>
        <v>1.512</v>
      </c>
      <c r="F82" s="7"/>
    </row>
    <row r="83" spans="1:7" x14ac:dyDescent="0.25">
      <c r="A83" s="5"/>
      <c r="B83" s="6" t="s">
        <v>40</v>
      </c>
      <c r="C83" s="6"/>
      <c r="D83" s="6"/>
      <c r="E83" s="6">
        <f>E81-E82</f>
        <v>22.176000000000002</v>
      </c>
      <c r="F83" s="7">
        <f>E83</f>
        <v>22.176000000000002</v>
      </c>
    </row>
    <row r="84" spans="1:7" x14ac:dyDescent="0.25">
      <c r="A84" s="5"/>
      <c r="B84" s="6"/>
      <c r="C84" s="6"/>
      <c r="D84" s="6"/>
      <c r="E84" s="6"/>
      <c r="F84" s="7"/>
    </row>
    <row r="85" spans="1:7" x14ac:dyDescent="0.25">
      <c r="A85" s="5" t="s">
        <v>47</v>
      </c>
      <c r="B85" s="6" t="s">
        <v>26</v>
      </c>
      <c r="C85" s="6">
        <v>2.66</v>
      </c>
      <c r="D85" s="6">
        <v>1.5</v>
      </c>
      <c r="E85" s="6">
        <f>(C85+D85)*2*2.8</f>
        <v>23.295999999999999</v>
      </c>
      <c r="F85" s="7"/>
    </row>
    <row r="86" spans="1:7" x14ac:dyDescent="0.25">
      <c r="A86" s="5"/>
      <c r="B86" s="6" t="s">
        <v>4</v>
      </c>
      <c r="C86" s="6">
        <v>0.92</v>
      </c>
      <c r="D86" s="6">
        <v>2.1</v>
      </c>
      <c r="E86" s="6">
        <f>C86*D86</f>
        <v>1.9320000000000002</v>
      </c>
      <c r="F86" s="7"/>
    </row>
    <row r="87" spans="1:7" x14ac:dyDescent="0.25">
      <c r="A87" s="5"/>
      <c r="B87" s="6" t="s">
        <v>4</v>
      </c>
      <c r="C87" s="6">
        <v>0.92</v>
      </c>
      <c r="D87" s="6">
        <v>2.1</v>
      </c>
      <c r="E87" s="6">
        <f t="shared" ref="E87:E89" si="2">C87*D87</f>
        <v>1.9320000000000002</v>
      </c>
      <c r="F87" s="7"/>
    </row>
    <row r="88" spans="1:7" x14ac:dyDescent="0.25">
      <c r="A88" s="5"/>
      <c r="B88" s="6" t="s">
        <v>4</v>
      </c>
      <c r="C88" s="6">
        <v>0.72</v>
      </c>
      <c r="D88" s="6">
        <v>2.1</v>
      </c>
      <c r="E88" s="6">
        <f t="shared" si="2"/>
        <v>1.512</v>
      </c>
      <c r="F88" s="7"/>
    </row>
    <row r="89" spans="1:7" x14ac:dyDescent="0.25">
      <c r="A89" s="5"/>
      <c r="B89" s="6" t="s">
        <v>4</v>
      </c>
      <c r="C89" s="6">
        <v>1.02</v>
      </c>
      <c r="D89" s="6">
        <v>2.1</v>
      </c>
      <c r="E89" s="6">
        <f t="shared" si="2"/>
        <v>2.1420000000000003</v>
      </c>
      <c r="F89" s="7"/>
    </row>
    <row r="90" spans="1:7" x14ac:dyDescent="0.25">
      <c r="A90" s="5"/>
      <c r="B90" s="6" t="s">
        <v>29</v>
      </c>
      <c r="C90" s="6"/>
      <c r="D90" s="6"/>
      <c r="E90" s="6">
        <f>E85-E86-E87-E88-E89</f>
        <v>15.778000000000002</v>
      </c>
      <c r="F90" s="7">
        <f>E90</f>
        <v>15.778000000000002</v>
      </c>
    </row>
    <row r="91" spans="1:7" x14ac:dyDescent="0.25">
      <c r="A91" s="5"/>
      <c r="B91" s="6"/>
      <c r="C91" s="6"/>
      <c r="D91" s="6"/>
      <c r="E91" s="6"/>
      <c r="F91" s="7"/>
    </row>
    <row r="92" spans="1:7" x14ac:dyDescent="0.25">
      <c r="A92" s="5" t="s">
        <v>48</v>
      </c>
      <c r="B92" s="6" t="s">
        <v>12</v>
      </c>
      <c r="C92" s="6">
        <v>3.5</v>
      </c>
      <c r="D92" s="6">
        <v>1.5</v>
      </c>
      <c r="E92" s="6">
        <f>(C92+D92)*2*2.8</f>
        <v>28</v>
      </c>
      <c r="F92" s="7"/>
    </row>
    <row r="93" spans="1:7" x14ac:dyDescent="0.25">
      <c r="A93" s="5"/>
      <c r="B93" s="6" t="s">
        <v>9</v>
      </c>
      <c r="C93" s="6">
        <v>1.68</v>
      </c>
      <c r="D93" s="6">
        <v>2.8</v>
      </c>
      <c r="E93" s="6">
        <f>C93*D93</f>
        <v>4.7039999999999997</v>
      </c>
      <c r="F93" s="7"/>
    </row>
    <row r="94" spans="1:7" x14ac:dyDescent="0.25">
      <c r="A94" s="5"/>
      <c r="B94" s="6" t="s">
        <v>13</v>
      </c>
      <c r="C94" s="6">
        <v>5</v>
      </c>
      <c r="D94" s="6">
        <v>2.2999999999999998</v>
      </c>
      <c r="E94" s="6">
        <f>C94*D94</f>
        <v>11.5</v>
      </c>
      <c r="F94" s="7"/>
    </row>
    <row r="95" spans="1:7" x14ac:dyDescent="0.25">
      <c r="A95" s="5"/>
      <c r="B95" s="6" t="s">
        <v>14</v>
      </c>
      <c r="C95" s="6"/>
      <c r="D95" s="6"/>
      <c r="E95" s="6">
        <f>E92-E93-E94</f>
        <v>11.795999999999999</v>
      </c>
      <c r="F95" s="7">
        <f>E95</f>
        <v>11.795999999999999</v>
      </c>
    </row>
    <row r="96" spans="1:7" x14ac:dyDescent="0.25">
      <c r="A96" s="8"/>
      <c r="B96" s="9"/>
      <c r="C96" s="9"/>
      <c r="D96" s="9"/>
      <c r="E96" s="9"/>
      <c r="F96" s="10">
        <f>SUM(F74:F95)</f>
        <v>128.09399999999999</v>
      </c>
      <c r="G96">
        <f>F96</f>
        <v>128.09399999999999</v>
      </c>
    </row>
    <row r="98" spans="1:6" x14ac:dyDescent="0.25">
      <c r="A98" s="1">
        <v>1.4</v>
      </c>
      <c r="B98" s="2" t="s">
        <v>49</v>
      </c>
      <c r="C98" s="3"/>
      <c r="D98" s="3"/>
      <c r="E98" s="3"/>
      <c r="F98" s="4"/>
    </row>
    <row r="99" spans="1:6" x14ac:dyDescent="0.25">
      <c r="A99" s="5" t="s">
        <v>50</v>
      </c>
      <c r="B99" s="6" t="s">
        <v>8</v>
      </c>
      <c r="C99" s="6">
        <v>6.04</v>
      </c>
      <c r="D99" s="6">
        <v>6.04</v>
      </c>
      <c r="E99" s="6">
        <f>(C99+D99)*2*2.8</f>
        <v>67.647999999999996</v>
      </c>
      <c r="F99" s="7"/>
    </row>
    <row r="100" spans="1:6" x14ac:dyDescent="0.25">
      <c r="A100" s="5"/>
      <c r="B100" s="6" t="s">
        <v>53</v>
      </c>
      <c r="C100" s="6">
        <v>3.54</v>
      </c>
      <c r="D100" s="6">
        <v>3.54</v>
      </c>
      <c r="E100" s="6">
        <f>(C100+D100)*2.8</f>
        <v>19.823999999999998</v>
      </c>
      <c r="F100" s="7"/>
    </row>
    <row r="101" spans="1:6" x14ac:dyDescent="0.25">
      <c r="A101" s="5"/>
      <c r="B101" s="6" t="s">
        <v>54</v>
      </c>
      <c r="C101" s="6">
        <v>4.9000000000000004</v>
      </c>
      <c r="D101" s="6">
        <v>2.8</v>
      </c>
      <c r="E101" s="6">
        <f>C101*D101</f>
        <v>13.72</v>
      </c>
      <c r="F101" s="7"/>
    </row>
    <row r="102" spans="1:6" x14ac:dyDescent="0.25">
      <c r="A102" s="5"/>
      <c r="B102" s="6" t="s">
        <v>23</v>
      </c>
      <c r="C102" s="6">
        <v>2.4</v>
      </c>
      <c r="D102" s="6">
        <v>2.2999999999999998</v>
      </c>
      <c r="E102" s="6">
        <f>C102*D102</f>
        <v>5.52</v>
      </c>
      <c r="F102" s="7"/>
    </row>
    <row r="103" spans="1:6" x14ac:dyDescent="0.25">
      <c r="A103" s="5"/>
      <c r="B103" s="6" t="s">
        <v>23</v>
      </c>
      <c r="C103" s="6">
        <v>1.105</v>
      </c>
      <c r="D103" s="6">
        <v>1.45</v>
      </c>
      <c r="E103" s="6">
        <v>0</v>
      </c>
      <c r="F103" s="7"/>
    </row>
    <row r="104" spans="1:6" x14ac:dyDescent="0.25">
      <c r="A104" s="5"/>
      <c r="B104" s="6" t="s">
        <v>23</v>
      </c>
      <c r="C104" s="6">
        <v>1.105</v>
      </c>
      <c r="D104" s="6">
        <v>1.45</v>
      </c>
      <c r="E104" s="6">
        <v>0</v>
      </c>
      <c r="F104" s="7"/>
    </row>
    <row r="105" spans="1:6" x14ac:dyDescent="0.25">
      <c r="A105" s="5"/>
      <c r="B105" s="6" t="s">
        <v>20</v>
      </c>
      <c r="C105" s="6">
        <v>0.92</v>
      </c>
      <c r="D105" s="6">
        <v>2.1</v>
      </c>
      <c r="E105" s="6">
        <f t="shared" ref="E105" si="3">C105*D105</f>
        <v>1.9320000000000002</v>
      </c>
      <c r="F105" s="7"/>
    </row>
    <row r="106" spans="1:6" x14ac:dyDescent="0.25">
      <c r="A106" s="5"/>
      <c r="B106" s="6"/>
      <c r="C106" s="6"/>
      <c r="D106" s="6"/>
      <c r="E106" s="6">
        <f>E99-E100+E101-E102-E103-E104-E105</f>
        <v>54.091999999999999</v>
      </c>
      <c r="F106" s="7">
        <f>E106</f>
        <v>54.091999999999999</v>
      </c>
    </row>
    <row r="107" spans="1:6" x14ac:dyDescent="0.25">
      <c r="A107" s="5"/>
      <c r="B107" s="6"/>
      <c r="C107" s="6"/>
      <c r="D107" s="6"/>
      <c r="E107" s="6"/>
      <c r="F107" s="7"/>
    </row>
    <row r="108" spans="1:6" x14ac:dyDescent="0.25">
      <c r="A108" s="5" t="s">
        <v>56</v>
      </c>
      <c r="B108" s="6" t="s">
        <v>36</v>
      </c>
      <c r="C108" s="6">
        <v>2.72</v>
      </c>
      <c r="D108" s="6">
        <v>3.26</v>
      </c>
      <c r="E108" s="6">
        <f>(C108+D108)*2*2.8</f>
        <v>33.488</v>
      </c>
      <c r="F108" s="7"/>
    </row>
    <row r="109" spans="1:6" x14ac:dyDescent="0.25">
      <c r="A109" s="5"/>
      <c r="B109" s="6" t="s">
        <v>23</v>
      </c>
      <c r="C109" s="6">
        <v>1.1599999999999999</v>
      </c>
      <c r="D109" s="6">
        <v>1.45</v>
      </c>
      <c r="E109" s="6">
        <v>0</v>
      </c>
      <c r="F109" s="7"/>
    </row>
    <row r="110" spans="1:6" x14ac:dyDescent="0.25">
      <c r="A110" s="5"/>
      <c r="B110" s="6" t="s">
        <v>20</v>
      </c>
      <c r="C110" s="6">
        <v>0.92</v>
      </c>
      <c r="D110" s="6">
        <v>2.1</v>
      </c>
      <c r="E110" s="6">
        <f>C110*D110</f>
        <v>1.9320000000000002</v>
      </c>
      <c r="F110" s="7"/>
    </row>
    <row r="111" spans="1:6" x14ac:dyDescent="0.25">
      <c r="A111" s="5"/>
      <c r="B111" s="6"/>
      <c r="C111" s="6"/>
      <c r="D111" s="6"/>
      <c r="E111" s="6">
        <f>E108-E109-E1103</f>
        <v>33.488</v>
      </c>
      <c r="F111" s="7">
        <f>E111</f>
        <v>33.488</v>
      </c>
    </row>
    <row r="112" spans="1:6" x14ac:dyDescent="0.25">
      <c r="A112" s="5"/>
      <c r="B112" s="6"/>
      <c r="C112" s="6"/>
      <c r="D112" s="6"/>
      <c r="E112" s="6"/>
      <c r="F112" s="7"/>
    </row>
    <row r="113" spans="1:6" x14ac:dyDescent="0.25">
      <c r="A113" s="5" t="s">
        <v>57</v>
      </c>
      <c r="B113" s="6" t="s">
        <v>22</v>
      </c>
      <c r="C113" s="6">
        <v>3.5</v>
      </c>
      <c r="D113" s="6">
        <v>4.3</v>
      </c>
      <c r="E113" s="6">
        <f>(C113+D113)*2*2.8</f>
        <v>43.68</v>
      </c>
      <c r="F113" s="7"/>
    </row>
    <row r="114" spans="1:6" x14ac:dyDescent="0.25">
      <c r="A114" s="5"/>
      <c r="B114" s="6" t="s">
        <v>58</v>
      </c>
      <c r="C114" s="6">
        <v>1.68</v>
      </c>
      <c r="D114" s="6">
        <v>2.8</v>
      </c>
      <c r="E114" s="6">
        <f>C114*D114</f>
        <v>4.7039999999999997</v>
      </c>
      <c r="F114" s="7"/>
    </row>
    <row r="115" spans="1:6" x14ac:dyDescent="0.25">
      <c r="A115" s="5"/>
      <c r="B115" s="6" t="s">
        <v>20</v>
      </c>
      <c r="C115" s="6">
        <v>0.92</v>
      </c>
      <c r="D115" s="6">
        <v>2.1</v>
      </c>
      <c r="E115" s="6">
        <f>C115*D115</f>
        <v>1.9320000000000002</v>
      </c>
      <c r="F115" s="7"/>
    </row>
    <row r="116" spans="1:6" x14ac:dyDescent="0.25">
      <c r="A116" s="5"/>
      <c r="B116" s="6"/>
      <c r="C116" s="6"/>
      <c r="D116" s="6"/>
      <c r="E116" s="6">
        <f>E113-E114-E115</f>
        <v>37.043999999999997</v>
      </c>
      <c r="F116" s="7">
        <f>E116</f>
        <v>37.043999999999997</v>
      </c>
    </row>
    <row r="117" spans="1:6" x14ac:dyDescent="0.25">
      <c r="A117" s="5"/>
      <c r="B117" s="6"/>
      <c r="C117" s="6"/>
      <c r="D117" s="6"/>
      <c r="E117" s="6"/>
      <c r="F117" s="7"/>
    </row>
    <row r="118" spans="1:6" x14ac:dyDescent="0.25">
      <c r="A118" s="5" t="s">
        <v>59</v>
      </c>
      <c r="B118" s="6" t="s">
        <v>12</v>
      </c>
      <c r="C118" s="6">
        <v>3.5</v>
      </c>
      <c r="D118" s="6">
        <v>1.5</v>
      </c>
      <c r="E118" s="6">
        <f>(C118+D118)*2*2.8</f>
        <v>28</v>
      </c>
      <c r="F118" s="7"/>
    </row>
    <row r="119" spans="1:6" x14ac:dyDescent="0.25">
      <c r="A119" s="5"/>
      <c r="B119" s="6" t="s">
        <v>9</v>
      </c>
      <c r="C119" s="6">
        <v>1.68</v>
      </c>
      <c r="D119" s="6">
        <v>2.8</v>
      </c>
      <c r="E119" s="6">
        <f>C119*D119</f>
        <v>4.7039999999999997</v>
      </c>
      <c r="F119" s="7"/>
    </row>
    <row r="120" spans="1:6" x14ac:dyDescent="0.25">
      <c r="A120" s="5"/>
      <c r="B120" s="6" t="s">
        <v>13</v>
      </c>
      <c r="C120" s="6">
        <v>5</v>
      </c>
      <c r="D120" s="6">
        <v>2.2999999999999998</v>
      </c>
      <c r="E120" s="6">
        <f>C120*D120</f>
        <v>11.5</v>
      </c>
      <c r="F120" s="7"/>
    </row>
    <row r="121" spans="1:6" x14ac:dyDescent="0.25">
      <c r="A121" s="5"/>
      <c r="B121" s="6" t="s">
        <v>14</v>
      </c>
      <c r="C121" s="6"/>
      <c r="D121" s="6"/>
      <c r="E121" s="6">
        <f>E118-E119-E120</f>
        <v>11.795999999999999</v>
      </c>
      <c r="F121" s="7">
        <f>E121</f>
        <v>11.795999999999999</v>
      </c>
    </row>
    <row r="122" spans="1:6" x14ac:dyDescent="0.25">
      <c r="A122" s="5"/>
      <c r="B122" s="6"/>
      <c r="C122" s="6"/>
      <c r="D122" s="6"/>
      <c r="E122" s="6"/>
      <c r="F122" s="7"/>
    </row>
    <row r="123" spans="1:6" x14ac:dyDescent="0.25">
      <c r="A123" s="5" t="s">
        <v>60</v>
      </c>
      <c r="B123" s="6" t="s">
        <v>61</v>
      </c>
      <c r="C123" s="6">
        <v>1.62</v>
      </c>
      <c r="D123" s="6">
        <v>2.35</v>
      </c>
      <c r="E123" s="6">
        <f>(C123+D123)*2*2.8</f>
        <v>22.231999999999999</v>
      </c>
      <c r="F123" s="7"/>
    </row>
    <row r="124" spans="1:6" x14ac:dyDescent="0.25">
      <c r="A124" s="5"/>
      <c r="B124" s="6" t="s">
        <v>20</v>
      </c>
      <c r="C124" s="6">
        <v>0.72</v>
      </c>
      <c r="D124" s="6">
        <v>2.1</v>
      </c>
      <c r="E124" s="6">
        <f>C124*D124</f>
        <v>1.512</v>
      </c>
      <c r="F124" s="7"/>
    </row>
    <row r="125" spans="1:6" x14ac:dyDescent="0.25">
      <c r="A125" s="5"/>
      <c r="B125" s="6"/>
      <c r="C125" s="6"/>
      <c r="D125" s="6"/>
      <c r="E125" s="6">
        <f>E123-E124</f>
        <v>20.72</v>
      </c>
      <c r="F125" s="7">
        <f>E125</f>
        <v>20.72</v>
      </c>
    </row>
    <row r="126" spans="1:6" x14ac:dyDescent="0.25">
      <c r="A126" s="5"/>
      <c r="B126" s="6"/>
      <c r="C126" s="6"/>
      <c r="D126" s="6"/>
      <c r="E126" s="6"/>
      <c r="F126" s="7"/>
    </row>
    <row r="127" spans="1:6" x14ac:dyDescent="0.25">
      <c r="A127" s="5" t="s">
        <v>62</v>
      </c>
      <c r="B127" s="6" t="s">
        <v>19</v>
      </c>
      <c r="C127" s="6">
        <v>0.92</v>
      </c>
      <c r="D127" s="6">
        <v>1.43</v>
      </c>
      <c r="E127" s="6">
        <f>(C127+D127)*2*2.8</f>
        <v>13.16</v>
      </c>
      <c r="F127" s="7"/>
    </row>
    <row r="128" spans="1:6" x14ac:dyDescent="0.25">
      <c r="A128" s="5"/>
      <c r="B128" s="6" t="s">
        <v>20</v>
      </c>
      <c r="C128" s="6">
        <v>0.72</v>
      </c>
      <c r="D128" s="6">
        <v>2.1</v>
      </c>
      <c r="E128" s="6">
        <f>C128*D128</f>
        <v>1.512</v>
      </c>
      <c r="F128" s="7"/>
    </row>
    <row r="129" spans="1:7" x14ac:dyDescent="0.25">
      <c r="A129" s="5"/>
      <c r="B129" s="6"/>
      <c r="C129" s="6"/>
      <c r="D129" s="6"/>
      <c r="E129" s="6">
        <f>E127-E128</f>
        <v>11.648</v>
      </c>
      <c r="F129" s="7">
        <f>E129</f>
        <v>11.648</v>
      </c>
    </row>
    <row r="130" spans="1:7" x14ac:dyDescent="0.25">
      <c r="A130" s="5"/>
      <c r="B130" s="6"/>
      <c r="C130" s="6"/>
      <c r="D130" s="6"/>
      <c r="E130" s="6"/>
      <c r="F130" s="7"/>
    </row>
    <row r="131" spans="1:7" x14ac:dyDescent="0.25">
      <c r="A131" s="5" t="s">
        <v>63</v>
      </c>
      <c r="B131" s="6" t="s">
        <v>26</v>
      </c>
      <c r="C131" s="6">
        <v>3.75</v>
      </c>
      <c r="D131" s="6">
        <v>1.62</v>
      </c>
      <c r="E131" s="6">
        <f>(C131+D131)*2*2.8</f>
        <v>30.071999999999999</v>
      </c>
      <c r="F131" s="7"/>
    </row>
    <row r="132" spans="1:7" x14ac:dyDescent="0.25">
      <c r="A132" s="5"/>
      <c r="B132" s="6" t="s">
        <v>64</v>
      </c>
      <c r="C132" s="6">
        <v>0.92</v>
      </c>
      <c r="D132" s="6">
        <v>2.1</v>
      </c>
      <c r="E132" s="6">
        <f>C132*D132</f>
        <v>1.9320000000000002</v>
      </c>
      <c r="F132" s="7"/>
    </row>
    <row r="133" spans="1:7" x14ac:dyDescent="0.25">
      <c r="A133" s="5"/>
      <c r="B133" s="6" t="s">
        <v>67</v>
      </c>
      <c r="C133" s="6">
        <v>0.92</v>
      </c>
      <c r="D133" s="6">
        <v>2.1</v>
      </c>
      <c r="E133" s="6">
        <f t="shared" ref="E133:E136" si="4">C133*D133</f>
        <v>1.9320000000000002</v>
      </c>
      <c r="F133" s="7"/>
    </row>
    <row r="134" spans="1:7" x14ac:dyDescent="0.25">
      <c r="A134" s="5"/>
      <c r="B134" s="6" t="s">
        <v>68</v>
      </c>
      <c r="C134" s="6">
        <v>0.92</v>
      </c>
      <c r="D134" s="6">
        <v>2.1</v>
      </c>
      <c r="E134" s="6">
        <f t="shared" si="4"/>
        <v>1.9320000000000002</v>
      </c>
      <c r="F134" s="7"/>
    </row>
    <row r="135" spans="1:7" x14ac:dyDescent="0.25">
      <c r="A135" s="5"/>
      <c r="B135" s="6" t="s">
        <v>69</v>
      </c>
      <c r="C135" s="6">
        <v>1.02</v>
      </c>
      <c r="D135" s="6">
        <v>2.1</v>
      </c>
      <c r="E135" s="6">
        <f t="shared" si="4"/>
        <v>2.1420000000000003</v>
      </c>
      <c r="F135" s="7"/>
    </row>
    <row r="136" spans="1:7" x14ac:dyDescent="0.25">
      <c r="A136" s="5"/>
      <c r="B136" s="6" t="s">
        <v>70</v>
      </c>
      <c r="C136" s="6">
        <v>1.17</v>
      </c>
      <c r="D136" s="6">
        <v>2.8</v>
      </c>
      <c r="E136" s="6">
        <f t="shared" si="4"/>
        <v>3.2759999999999998</v>
      </c>
      <c r="F136" s="7"/>
    </row>
    <row r="137" spans="1:7" x14ac:dyDescent="0.25">
      <c r="A137" s="5"/>
      <c r="B137" s="6" t="s">
        <v>27</v>
      </c>
      <c r="C137" s="6">
        <v>1.17</v>
      </c>
      <c r="D137" s="6">
        <v>1.04</v>
      </c>
      <c r="E137" s="6">
        <f>(C137+D137)*2*2.8</f>
        <v>12.375999999999999</v>
      </c>
      <c r="F137" s="7"/>
    </row>
    <row r="138" spans="1:7" x14ac:dyDescent="0.25">
      <c r="A138" s="5"/>
      <c r="B138" s="6" t="s">
        <v>71</v>
      </c>
      <c r="C138" s="6">
        <v>1.17</v>
      </c>
      <c r="D138" s="6">
        <v>2.8</v>
      </c>
      <c r="E138" s="6">
        <f>C138*D138</f>
        <v>3.2759999999999998</v>
      </c>
      <c r="F138" s="7"/>
    </row>
    <row r="139" spans="1:7" x14ac:dyDescent="0.25">
      <c r="A139" s="5"/>
      <c r="B139" s="6" t="s">
        <v>66</v>
      </c>
      <c r="C139" s="6">
        <v>0.92</v>
      </c>
      <c r="D139" s="6">
        <v>2.1</v>
      </c>
      <c r="E139" s="6">
        <f t="shared" ref="E139:E140" si="5">C139*D139</f>
        <v>1.9320000000000002</v>
      </c>
      <c r="F139" s="7"/>
    </row>
    <row r="140" spans="1:7" x14ac:dyDescent="0.25">
      <c r="A140" s="5"/>
      <c r="B140" s="6" t="s">
        <v>65</v>
      </c>
      <c r="C140" s="6">
        <v>0.72</v>
      </c>
      <c r="D140" s="6">
        <v>2.1</v>
      </c>
      <c r="E140" s="6">
        <f t="shared" si="5"/>
        <v>1.512</v>
      </c>
      <c r="F140" s="7"/>
    </row>
    <row r="141" spans="1:7" x14ac:dyDescent="0.25">
      <c r="A141" s="5"/>
      <c r="B141" s="6"/>
      <c r="C141" s="6"/>
      <c r="D141" s="6"/>
      <c r="E141" s="6">
        <f>E131-E132-E133-E134-E135-E136+E137-E138-E139-E140</f>
        <v>24.514000000000003</v>
      </c>
      <c r="F141" s="7">
        <f>E141</f>
        <v>24.514000000000003</v>
      </c>
    </row>
    <row r="142" spans="1:7" x14ac:dyDescent="0.25">
      <c r="A142" s="8"/>
      <c r="B142" s="9"/>
      <c r="C142" s="9"/>
      <c r="D142" s="9"/>
      <c r="E142" s="9"/>
      <c r="F142" s="10">
        <f>SUM(F106:F141)</f>
        <v>193.30199999999999</v>
      </c>
      <c r="G142">
        <f>F142</f>
        <v>193.30199999999999</v>
      </c>
    </row>
    <row r="144" spans="1:7" x14ac:dyDescent="0.25">
      <c r="A144" s="1">
        <v>1.5</v>
      </c>
      <c r="B144" s="2" t="s">
        <v>72</v>
      </c>
      <c r="C144" s="3"/>
      <c r="D144" s="3"/>
      <c r="E144" s="3"/>
      <c r="F144" s="4"/>
    </row>
    <row r="145" spans="1:6" x14ac:dyDescent="0.25">
      <c r="A145" s="5" t="s">
        <v>73</v>
      </c>
      <c r="B145" s="6" t="s">
        <v>8</v>
      </c>
      <c r="C145" s="6">
        <v>3.12</v>
      </c>
      <c r="D145" s="6">
        <v>4.09</v>
      </c>
      <c r="E145" s="6">
        <f>(C145+D145)*2*2.8</f>
        <v>40.375999999999998</v>
      </c>
      <c r="F145" s="7"/>
    </row>
    <row r="146" spans="1:6" x14ac:dyDescent="0.25">
      <c r="A146" s="5"/>
      <c r="B146" s="6" t="s">
        <v>37</v>
      </c>
      <c r="C146" s="6">
        <v>1.68</v>
      </c>
      <c r="D146" s="6">
        <v>2.8</v>
      </c>
      <c r="E146" s="6">
        <f>C146*D146</f>
        <v>4.7039999999999997</v>
      </c>
      <c r="F146" s="7"/>
    </row>
    <row r="147" spans="1:6" x14ac:dyDescent="0.25">
      <c r="A147" s="5"/>
      <c r="B147" s="6" t="s">
        <v>20</v>
      </c>
      <c r="C147" s="6">
        <v>0.92</v>
      </c>
      <c r="D147" s="6">
        <v>2.1</v>
      </c>
      <c r="E147" s="6">
        <f>C147*D147</f>
        <v>1.9320000000000002</v>
      </c>
      <c r="F147" s="7"/>
    </row>
    <row r="148" spans="1:6" x14ac:dyDescent="0.25">
      <c r="A148" s="5"/>
      <c r="B148" s="6"/>
      <c r="C148" s="6"/>
      <c r="D148" s="6"/>
      <c r="E148" s="6">
        <f>E145-E146-E147</f>
        <v>33.739999999999995</v>
      </c>
      <c r="F148" s="7">
        <f>E148</f>
        <v>33.739999999999995</v>
      </c>
    </row>
    <row r="149" spans="1:6" x14ac:dyDescent="0.25">
      <c r="A149" s="5"/>
      <c r="B149" s="6"/>
      <c r="C149" s="6"/>
      <c r="D149" s="6"/>
      <c r="E149" s="6"/>
      <c r="F149" s="7"/>
    </row>
    <row r="150" spans="1:6" x14ac:dyDescent="0.25">
      <c r="A150" s="5" t="s">
        <v>74</v>
      </c>
      <c r="B150" s="6" t="s">
        <v>22</v>
      </c>
      <c r="C150" s="6">
        <v>3.56</v>
      </c>
      <c r="D150" s="6">
        <v>4.09</v>
      </c>
      <c r="E150" s="6">
        <f>(C150+D150)*2*2.8</f>
        <v>42.839999999999996</v>
      </c>
      <c r="F150" s="7"/>
    </row>
    <row r="151" spans="1:6" x14ac:dyDescent="0.25">
      <c r="A151" s="5"/>
      <c r="B151" s="12" t="s">
        <v>23</v>
      </c>
      <c r="C151" s="12">
        <v>1.62</v>
      </c>
      <c r="D151" s="12">
        <v>1.45</v>
      </c>
      <c r="E151" s="6">
        <v>0</v>
      </c>
      <c r="F151" s="7"/>
    </row>
    <row r="152" spans="1:6" x14ac:dyDescent="0.25">
      <c r="A152" s="5"/>
      <c r="B152" s="6" t="s">
        <v>20</v>
      </c>
      <c r="C152" s="6">
        <v>0.92</v>
      </c>
      <c r="D152" s="6">
        <v>2.1</v>
      </c>
      <c r="E152" s="6">
        <f>C152*D152</f>
        <v>1.9320000000000002</v>
      </c>
      <c r="F152" s="7"/>
    </row>
    <row r="153" spans="1:6" x14ac:dyDescent="0.25">
      <c r="A153" s="5"/>
      <c r="B153" s="6"/>
      <c r="C153" s="6"/>
      <c r="D153" s="6"/>
      <c r="E153" s="6">
        <f>E150-E151-E152</f>
        <v>40.907999999999994</v>
      </c>
      <c r="F153" s="7">
        <f>E153</f>
        <v>40.907999999999994</v>
      </c>
    </row>
    <row r="154" spans="1:6" x14ac:dyDescent="0.25">
      <c r="A154" s="5"/>
      <c r="B154" s="6"/>
      <c r="C154" s="6"/>
      <c r="D154" s="6"/>
      <c r="E154" s="6"/>
      <c r="F154" s="7"/>
    </row>
    <row r="155" spans="1:6" x14ac:dyDescent="0.25">
      <c r="A155" s="5" t="s">
        <v>75</v>
      </c>
      <c r="B155" s="6" t="s">
        <v>76</v>
      </c>
      <c r="C155" s="6">
        <v>6.34</v>
      </c>
      <c r="D155" s="6">
        <v>3.68</v>
      </c>
      <c r="E155" s="6">
        <f>(C155+D155)*2*2.8</f>
        <v>56.111999999999995</v>
      </c>
      <c r="F155" s="7"/>
    </row>
    <row r="156" spans="1:6" x14ac:dyDescent="0.25">
      <c r="A156" s="5"/>
      <c r="B156" s="12" t="s">
        <v>23</v>
      </c>
      <c r="C156" s="12">
        <v>1.71</v>
      </c>
      <c r="D156" s="12">
        <v>1.45</v>
      </c>
      <c r="E156" s="6">
        <v>0</v>
      </c>
      <c r="F156" s="7"/>
    </row>
    <row r="157" spans="1:6" x14ac:dyDescent="0.25">
      <c r="A157" s="5"/>
      <c r="B157" s="6" t="s">
        <v>20</v>
      </c>
      <c r="C157" s="6">
        <v>1.31</v>
      </c>
      <c r="D157" s="6">
        <v>2.1</v>
      </c>
      <c r="E157" s="6">
        <f>C157*D157</f>
        <v>2.7510000000000003</v>
      </c>
      <c r="F157" s="7"/>
    </row>
    <row r="158" spans="1:6" x14ac:dyDescent="0.25">
      <c r="A158" s="5"/>
      <c r="B158" s="6"/>
      <c r="C158" s="6"/>
      <c r="D158" s="6"/>
      <c r="E158" s="6">
        <f>E155-E156-E157</f>
        <v>53.360999999999997</v>
      </c>
      <c r="F158" s="7">
        <f>E158</f>
        <v>53.360999999999997</v>
      </c>
    </row>
    <row r="159" spans="1:6" x14ac:dyDescent="0.25">
      <c r="A159" s="5"/>
      <c r="B159" s="6"/>
      <c r="C159" s="6"/>
      <c r="D159" s="6"/>
      <c r="E159" s="6"/>
      <c r="F159" s="7"/>
    </row>
    <row r="160" spans="1:6" x14ac:dyDescent="0.25">
      <c r="A160" s="5" t="s">
        <v>78</v>
      </c>
      <c r="B160" s="6" t="s">
        <v>36</v>
      </c>
      <c r="C160" s="6">
        <v>3</v>
      </c>
      <c r="D160" s="6">
        <v>4.16</v>
      </c>
      <c r="E160" s="6">
        <f>(C160+D160)*2*2.8</f>
        <v>40.095999999999997</v>
      </c>
      <c r="F160" s="7"/>
    </row>
    <row r="161" spans="1:6" x14ac:dyDescent="0.25">
      <c r="A161" s="5"/>
      <c r="B161" s="12" t="s">
        <v>136</v>
      </c>
      <c r="C161" s="12">
        <v>1.31</v>
      </c>
      <c r="D161" s="12">
        <v>1.45</v>
      </c>
      <c r="E161" s="6">
        <v>0</v>
      </c>
      <c r="F161" s="7"/>
    </row>
    <row r="162" spans="1:6" x14ac:dyDescent="0.25">
      <c r="A162" s="5"/>
      <c r="B162" s="6" t="s">
        <v>20</v>
      </c>
      <c r="C162" s="6">
        <v>0.92</v>
      </c>
      <c r="D162" s="6">
        <v>2.1</v>
      </c>
      <c r="E162" s="6">
        <f>C162*D162</f>
        <v>1.9320000000000002</v>
      </c>
      <c r="F162" s="7"/>
    </row>
    <row r="163" spans="1:6" x14ac:dyDescent="0.25">
      <c r="A163" s="5"/>
      <c r="B163" s="6"/>
      <c r="C163" s="6"/>
      <c r="D163" s="6"/>
      <c r="E163" s="6">
        <f>E160-E161-E162</f>
        <v>38.163999999999994</v>
      </c>
      <c r="F163" s="7">
        <f>E163</f>
        <v>38.163999999999994</v>
      </c>
    </row>
    <row r="164" spans="1:6" x14ac:dyDescent="0.25">
      <c r="A164" s="5"/>
      <c r="B164" s="6"/>
      <c r="C164" s="6"/>
      <c r="D164" s="6"/>
      <c r="E164" s="6"/>
      <c r="F164" s="7"/>
    </row>
    <row r="165" spans="1:6" x14ac:dyDescent="0.25">
      <c r="A165" s="5" t="s">
        <v>79</v>
      </c>
      <c r="B165" s="6" t="s">
        <v>61</v>
      </c>
      <c r="C165" s="6">
        <v>1.83</v>
      </c>
      <c r="D165" s="6">
        <v>2.21</v>
      </c>
      <c r="E165" s="6">
        <f>(C165+D165)*2*2.8</f>
        <v>22.623999999999999</v>
      </c>
      <c r="F165" s="7"/>
    </row>
    <row r="166" spans="1:6" x14ac:dyDescent="0.25">
      <c r="A166" s="5" t="s">
        <v>77</v>
      </c>
      <c r="B166" s="6" t="s">
        <v>20</v>
      </c>
      <c r="C166" s="6">
        <v>0.72</v>
      </c>
      <c r="D166" s="6">
        <v>2.1</v>
      </c>
      <c r="E166" s="6">
        <f>C166*D166</f>
        <v>1.512</v>
      </c>
      <c r="F166" s="7"/>
    </row>
    <row r="167" spans="1:6" x14ac:dyDescent="0.25">
      <c r="A167" s="5"/>
      <c r="B167" s="6"/>
      <c r="C167" s="6"/>
      <c r="D167" s="6"/>
      <c r="E167" s="6">
        <f>E165-E166</f>
        <v>21.111999999999998</v>
      </c>
      <c r="F167" s="7">
        <f>E167</f>
        <v>21.111999999999998</v>
      </c>
    </row>
    <row r="168" spans="1:6" x14ac:dyDescent="0.25">
      <c r="A168" s="5"/>
      <c r="B168" s="6"/>
      <c r="C168" s="6"/>
      <c r="D168" s="6"/>
      <c r="E168" s="6"/>
      <c r="F168" s="7"/>
    </row>
    <row r="169" spans="1:6" x14ac:dyDescent="0.25">
      <c r="A169" s="5" t="s">
        <v>80</v>
      </c>
      <c r="B169" s="6" t="s">
        <v>19</v>
      </c>
      <c r="C169" s="6">
        <v>0.92</v>
      </c>
      <c r="D169" s="6">
        <v>1.83</v>
      </c>
      <c r="E169" s="6">
        <f>(C169+D169)*2*2.8</f>
        <v>15.399999999999999</v>
      </c>
      <c r="F169" s="7"/>
    </row>
    <row r="170" spans="1:6" x14ac:dyDescent="0.25">
      <c r="A170" s="5"/>
      <c r="B170" s="6" t="s">
        <v>20</v>
      </c>
      <c r="C170" s="6">
        <v>0.72</v>
      </c>
      <c r="D170" s="6">
        <v>2.1</v>
      </c>
      <c r="E170" s="6">
        <f>C170*D170</f>
        <v>1.512</v>
      </c>
      <c r="F170" s="7"/>
    </row>
    <row r="171" spans="1:6" x14ac:dyDescent="0.25">
      <c r="A171" s="5"/>
      <c r="B171" s="6"/>
      <c r="C171" s="6"/>
      <c r="D171" s="6"/>
      <c r="E171" s="6">
        <f>E169-E170</f>
        <v>13.887999999999998</v>
      </c>
      <c r="F171" s="7">
        <f>E171</f>
        <v>13.887999999999998</v>
      </c>
    </row>
    <row r="172" spans="1:6" x14ac:dyDescent="0.25">
      <c r="A172" s="5"/>
      <c r="B172" s="6"/>
      <c r="C172" s="6"/>
      <c r="D172" s="6"/>
      <c r="E172" s="6"/>
      <c r="F172" s="7"/>
    </row>
    <row r="173" spans="1:6" x14ac:dyDescent="0.25">
      <c r="A173" s="5" t="s">
        <v>81</v>
      </c>
      <c r="B173" s="6" t="s">
        <v>592</v>
      </c>
      <c r="C173" s="6">
        <v>3.43</v>
      </c>
      <c r="D173" s="6">
        <v>1.83</v>
      </c>
      <c r="E173" s="6">
        <f>(C173+D173)*2*2.8</f>
        <v>29.455999999999996</v>
      </c>
      <c r="F173" s="7"/>
    </row>
    <row r="174" spans="1:6" x14ac:dyDescent="0.25">
      <c r="A174" s="5"/>
      <c r="B174" s="6" t="s">
        <v>67</v>
      </c>
      <c r="C174" s="6">
        <v>0.92</v>
      </c>
      <c r="D174" s="6">
        <v>2.1</v>
      </c>
      <c r="E174" s="6">
        <f>C174*D174</f>
        <v>1.9320000000000002</v>
      </c>
      <c r="F174" s="7"/>
    </row>
    <row r="175" spans="1:6" x14ac:dyDescent="0.25">
      <c r="A175" s="5"/>
      <c r="B175" s="6" t="s">
        <v>68</v>
      </c>
      <c r="C175" s="6">
        <v>0.92</v>
      </c>
      <c r="D175" s="6">
        <v>2.1</v>
      </c>
      <c r="E175" s="6">
        <f t="shared" ref="E175:E178" si="6">C175*D175</f>
        <v>1.9320000000000002</v>
      </c>
      <c r="F175" s="7"/>
    </row>
    <row r="176" spans="1:6" x14ac:dyDescent="0.25">
      <c r="A176" s="5"/>
      <c r="B176" s="6" t="s">
        <v>64</v>
      </c>
      <c r="C176" s="6">
        <v>0.72</v>
      </c>
      <c r="D176" s="6">
        <v>2.1</v>
      </c>
      <c r="E176" s="6">
        <f t="shared" si="6"/>
        <v>1.512</v>
      </c>
      <c r="F176" s="7"/>
    </row>
    <row r="177" spans="1:7" x14ac:dyDescent="0.25">
      <c r="A177" s="5"/>
      <c r="B177" s="6" t="s">
        <v>65</v>
      </c>
      <c r="C177" s="6">
        <v>0.72</v>
      </c>
      <c r="D177" s="6">
        <v>2.1</v>
      </c>
      <c r="E177" s="6">
        <f t="shared" si="6"/>
        <v>1.512</v>
      </c>
      <c r="F177" s="7"/>
    </row>
    <row r="178" spans="1:7" x14ac:dyDescent="0.25">
      <c r="A178" s="5"/>
      <c r="B178" s="6" t="s">
        <v>82</v>
      </c>
      <c r="C178" s="6">
        <v>1.9</v>
      </c>
      <c r="D178" s="6">
        <v>2.8</v>
      </c>
      <c r="E178" s="6">
        <f t="shared" si="6"/>
        <v>5.3199999999999994</v>
      </c>
      <c r="F178" s="7"/>
    </row>
    <row r="179" spans="1:7" x14ac:dyDescent="0.25">
      <c r="A179" s="5"/>
      <c r="B179" s="6"/>
      <c r="C179" s="6"/>
      <c r="D179" s="6"/>
      <c r="E179" s="6">
        <f>E173-E174-E175-E176-E177-E178</f>
        <v>17.247999999999998</v>
      </c>
      <c r="F179" s="7">
        <f>E179</f>
        <v>17.247999999999998</v>
      </c>
    </row>
    <row r="180" spans="1:7" x14ac:dyDescent="0.25">
      <c r="A180" s="5"/>
      <c r="B180" s="6"/>
      <c r="C180" s="6"/>
      <c r="D180" s="6"/>
      <c r="E180" s="6"/>
      <c r="F180" s="7"/>
    </row>
    <row r="181" spans="1:7" x14ac:dyDescent="0.25">
      <c r="A181" s="5" t="s">
        <v>81</v>
      </c>
      <c r="B181" s="6" t="s">
        <v>84</v>
      </c>
      <c r="C181" s="6">
        <v>2.06</v>
      </c>
      <c r="D181" s="6">
        <v>3</v>
      </c>
      <c r="E181" s="6">
        <f>(C181+D181)*2*2.8</f>
        <v>28.336000000000002</v>
      </c>
      <c r="F181" s="7"/>
    </row>
    <row r="182" spans="1:7" x14ac:dyDescent="0.25">
      <c r="A182" s="5"/>
      <c r="B182" s="6" t="s">
        <v>83</v>
      </c>
      <c r="C182" s="6">
        <v>0.92</v>
      </c>
      <c r="D182" s="6">
        <v>2.1</v>
      </c>
      <c r="E182" s="6">
        <f>C182*D182</f>
        <v>1.9320000000000002</v>
      </c>
      <c r="F182" s="7"/>
    </row>
    <row r="183" spans="1:7" x14ac:dyDescent="0.25">
      <c r="A183" s="5"/>
      <c r="B183" s="6" t="s">
        <v>66</v>
      </c>
      <c r="C183" s="6">
        <v>0.92</v>
      </c>
      <c r="D183" s="6">
        <v>2.1</v>
      </c>
      <c r="E183" s="6">
        <f t="shared" ref="E183:E184" si="7">C183*D183</f>
        <v>1.9320000000000002</v>
      </c>
      <c r="F183" s="7"/>
    </row>
    <row r="184" spans="1:7" x14ac:dyDescent="0.25">
      <c r="A184" s="5"/>
      <c r="B184" s="6" t="s">
        <v>69</v>
      </c>
      <c r="C184" s="6">
        <v>1.02</v>
      </c>
      <c r="D184" s="6">
        <v>2.1</v>
      </c>
      <c r="E184" s="6">
        <f t="shared" si="7"/>
        <v>2.1420000000000003</v>
      </c>
      <c r="F184" s="7"/>
    </row>
    <row r="185" spans="1:7" x14ac:dyDescent="0.25">
      <c r="A185" s="5"/>
      <c r="B185" s="6" t="s">
        <v>82</v>
      </c>
      <c r="C185" s="6">
        <v>1.9</v>
      </c>
      <c r="D185" s="6">
        <v>2.8</v>
      </c>
      <c r="E185" s="6">
        <f>C185*D185</f>
        <v>5.3199999999999994</v>
      </c>
      <c r="F185" s="7"/>
    </row>
    <row r="186" spans="1:7" x14ac:dyDescent="0.25">
      <c r="A186" s="5"/>
      <c r="B186" s="6"/>
      <c r="C186" s="6"/>
      <c r="D186" s="6"/>
      <c r="E186" s="6">
        <f>E181-E182-E183-E184-E185</f>
        <v>17.010000000000005</v>
      </c>
      <c r="F186" s="7">
        <f>E186</f>
        <v>17.010000000000005</v>
      </c>
    </row>
    <row r="187" spans="1:7" x14ac:dyDescent="0.25">
      <c r="A187" s="5"/>
      <c r="B187" s="6"/>
      <c r="C187" s="6">
        <f>SUM(C144:C186)</f>
        <v>46.03</v>
      </c>
      <c r="D187" s="6">
        <f>SUM(D144:D186)</f>
        <v>64.940000000000012</v>
      </c>
      <c r="E187" s="6">
        <f>SUM(E144:E186)</f>
        <v>550.48000000000013</v>
      </c>
      <c r="F187" s="7"/>
      <c r="G187" s="12"/>
    </row>
    <row r="188" spans="1:7" x14ac:dyDescent="0.25">
      <c r="A188" s="5"/>
      <c r="B188" s="6"/>
      <c r="C188" s="6"/>
      <c r="D188" s="6"/>
      <c r="E188" s="6"/>
      <c r="F188" s="7"/>
    </row>
    <row r="189" spans="1:7" x14ac:dyDescent="0.25">
      <c r="A189" s="5" t="s">
        <v>59</v>
      </c>
      <c r="B189" s="6" t="s">
        <v>12</v>
      </c>
      <c r="C189" s="6">
        <v>3.5</v>
      </c>
      <c r="D189" s="6">
        <v>1.5</v>
      </c>
      <c r="E189" s="6">
        <f>(C189+D189)*2*2.8</f>
        <v>28</v>
      </c>
      <c r="F189" s="7"/>
    </row>
    <row r="190" spans="1:7" x14ac:dyDescent="0.25">
      <c r="A190" s="5"/>
      <c r="B190" s="6" t="s">
        <v>9</v>
      </c>
      <c r="C190" s="6">
        <v>1.68</v>
      </c>
      <c r="D190" s="6">
        <v>2.8</v>
      </c>
      <c r="E190" s="6">
        <f>C190*D190</f>
        <v>4.7039999999999997</v>
      </c>
      <c r="F190" s="7"/>
    </row>
    <row r="191" spans="1:7" x14ac:dyDescent="0.25">
      <c r="A191" s="5"/>
      <c r="B191" s="6" t="s">
        <v>13</v>
      </c>
      <c r="C191" s="6">
        <v>5</v>
      </c>
      <c r="D191" s="6">
        <v>2.2999999999999998</v>
      </c>
      <c r="E191" s="6">
        <f>C191*D191</f>
        <v>11.5</v>
      </c>
      <c r="F191" s="7"/>
    </row>
    <row r="192" spans="1:7" x14ac:dyDescent="0.25">
      <c r="A192" s="8"/>
      <c r="B192" s="9" t="s">
        <v>14</v>
      </c>
      <c r="C192" s="9"/>
      <c r="D192" s="9"/>
      <c r="E192" s="9">
        <f>E189-E190-E191</f>
        <v>11.795999999999999</v>
      </c>
      <c r="F192" s="10">
        <f>E192</f>
        <v>11.795999999999999</v>
      </c>
    </row>
    <row r="193" spans="1:7" x14ac:dyDescent="0.25">
      <c r="F193">
        <f>SUM(F148:F192)</f>
        <v>247.22699999999998</v>
      </c>
      <c r="G193">
        <f>F193</f>
        <v>247.22699999999998</v>
      </c>
    </row>
    <row r="195" spans="1:7" x14ac:dyDescent="0.25">
      <c r="A195" s="1">
        <v>1.6</v>
      </c>
      <c r="B195" s="2" t="s">
        <v>85</v>
      </c>
      <c r="C195" s="3"/>
      <c r="D195" s="3"/>
      <c r="E195" s="3"/>
      <c r="F195" s="4"/>
    </row>
    <row r="196" spans="1:7" x14ac:dyDescent="0.25">
      <c r="A196" s="5" t="s">
        <v>86</v>
      </c>
      <c r="B196" s="6" t="s">
        <v>88</v>
      </c>
      <c r="C196" s="6">
        <v>2.2999999999999998</v>
      </c>
      <c r="D196" s="6">
        <v>1.3</v>
      </c>
      <c r="E196" s="6">
        <f>(C196+D196)*2*2.8</f>
        <v>20.159999999999997</v>
      </c>
      <c r="F196" s="7"/>
    </row>
    <row r="197" spans="1:7" x14ac:dyDescent="0.25">
      <c r="A197" s="5"/>
      <c r="B197" s="6" t="s">
        <v>20</v>
      </c>
      <c r="C197" s="6">
        <v>0.92</v>
      </c>
      <c r="D197" s="6">
        <v>2.1</v>
      </c>
      <c r="E197" s="6">
        <f>C197*D197</f>
        <v>1.9320000000000002</v>
      </c>
      <c r="F197" s="7"/>
    </row>
    <row r="198" spans="1:7" x14ac:dyDescent="0.25">
      <c r="A198" s="5"/>
      <c r="B198" s="6"/>
      <c r="C198" s="6"/>
      <c r="D198" s="6"/>
      <c r="E198" s="6">
        <f>E196-E197</f>
        <v>18.227999999999998</v>
      </c>
      <c r="F198" s="7">
        <f>E198</f>
        <v>18.227999999999998</v>
      </c>
    </row>
    <row r="199" spans="1:7" x14ac:dyDescent="0.25">
      <c r="A199" s="5"/>
      <c r="B199" s="6"/>
      <c r="C199" s="6"/>
      <c r="D199" s="6"/>
      <c r="E199" s="6"/>
      <c r="F199" s="7"/>
    </row>
    <row r="200" spans="1:7" x14ac:dyDescent="0.25">
      <c r="A200" s="5" t="s">
        <v>87</v>
      </c>
      <c r="B200" s="6" t="s">
        <v>89</v>
      </c>
      <c r="C200" s="6">
        <v>1.32</v>
      </c>
      <c r="D200" s="6">
        <v>1.64</v>
      </c>
      <c r="E200" s="6">
        <f>(C200+D200)*2*2.8</f>
        <v>16.576000000000001</v>
      </c>
      <c r="F200" s="7"/>
    </row>
    <row r="201" spans="1:7" x14ac:dyDescent="0.25">
      <c r="A201" s="5"/>
      <c r="B201" s="6"/>
      <c r="C201" s="6">
        <v>0.92</v>
      </c>
      <c r="D201" s="6">
        <v>2.1</v>
      </c>
      <c r="E201" s="6">
        <f>C201*D201</f>
        <v>1.9320000000000002</v>
      </c>
      <c r="F201" s="7"/>
    </row>
    <row r="202" spans="1:7" x14ac:dyDescent="0.25">
      <c r="A202" s="5"/>
      <c r="B202" s="6"/>
      <c r="C202" s="6"/>
      <c r="D202" s="6"/>
      <c r="E202" s="6">
        <f>E200-E201</f>
        <v>14.644</v>
      </c>
      <c r="F202" s="7">
        <f>E202</f>
        <v>14.644</v>
      </c>
    </row>
    <row r="203" spans="1:7" x14ac:dyDescent="0.25">
      <c r="A203" s="5"/>
      <c r="B203" s="6"/>
      <c r="C203" s="6"/>
      <c r="D203" s="6"/>
      <c r="E203" s="6"/>
      <c r="F203" s="7"/>
    </row>
    <row r="204" spans="1:7" x14ac:dyDescent="0.25">
      <c r="A204" s="5" t="s">
        <v>90</v>
      </c>
      <c r="B204" s="6" t="s">
        <v>91</v>
      </c>
      <c r="C204" s="6">
        <v>1.32</v>
      </c>
      <c r="D204" s="6">
        <v>1.64</v>
      </c>
      <c r="E204" s="6">
        <f>(C204+D204)*2*2.8</f>
        <v>16.576000000000001</v>
      </c>
      <c r="F204" s="7"/>
    </row>
    <row r="205" spans="1:7" x14ac:dyDescent="0.25">
      <c r="A205" s="5"/>
      <c r="B205" s="6"/>
      <c r="C205" s="6">
        <v>0.92</v>
      </c>
      <c r="D205" s="6">
        <v>2.1</v>
      </c>
      <c r="E205" s="6">
        <f>C205*D205</f>
        <v>1.9320000000000002</v>
      </c>
      <c r="F205" s="7"/>
    </row>
    <row r="206" spans="1:7" x14ac:dyDescent="0.25">
      <c r="A206" s="5"/>
      <c r="B206" s="6"/>
      <c r="C206" s="6"/>
      <c r="D206" s="6"/>
      <c r="E206" s="6">
        <f>E204-E205</f>
        <v>14.644</v>
      </c>
      <c r="F206" s="7">
        <f>E206</f>
        <v>14.644</v>
      </c>
    </row>
    <row r="207" spans="1:7" x14ac:dyDescent="0.25">
      <c r="A207" s="5"/>
      <c r="B207" s="6"/>
      <c r="C207" s="6"/>
      <c r="D207" s="6"/>
      <c r="E207" s="6"/>
      <c r="F207" s="7"/>
    </row>
    <row r="208" spans="1:7" x14ac:dyDescent="0.25">
      <c r="A208" s="5" t="s">
        <v>93</v>
      </c>
      <c r="B208" s="6" t="s">
        <v>92</v>
      </c>
      <c r="C208" s="6">
        <v>1.32</v>
      </c>
      <c r="D208" s="6">
        <v>1.64</v>
      </c>
      <c r="E208" s="6">
        <f>(C208+D208)*2*2.8</f>
        <v>16.576000000000001</v>
      </c>
      <c r="F208" s="7"/>
    </row>
    <row r="209" spans="1:7" x14ac:dyDescent="0.25">
      <c r="A209" s="5"/>
      <c r="B209" s="6"/>
      <c r="C209" s="6">
        <v>0.92</v>
      </c>
      <c r="D209" s="6">
        <v>2.1</v>
      </c>
      <c r="E209" s="6">
        <f>C209*D209</f>
        <v>1.9320000000000002</v>
      </c>
      <c r="F209" s="7"/>
    </row>
    <row r="210" spans="1:7" x14ac:dyDescent="0.25">
      <c r="A210" s="5"/>
      <c r="B210" s="6"/>
      <c r="C210" s="6"/>
      <c r="D210" s="6"/>
      <c r="E210" s="6">
        <f>E208-E209</f>
        <v>14.644</v>
      </c>
      <c r="F210" s="7">
        <f>E210</f>
        <v>14.644</v>
      </c>
    </row>
    <row r="211" spans="1:7" x14ac:dyDescent="0.25">
      <c r="A211" s="8"/>
      <c r="B211" s="9"/>
      <c r="C211" s="9"/>
      <c r="D211" s="9"/>
      <c r="E211" s="9"/>
      <c r="F211" s="10">
        <f>SUM(F198:F210)</f>
        <v>62.16</v>
      </c>
      <c r="G211">
        <f>F211</f>
        <v>62.16</v>
      </c>
    </row>
    <row r="213" spans="1:7" x14ac:dyDescent="0.25">
      <c r="A213" s="1">
        <v>1.6</v>
      </c>
      <c r="B213" s="2" t="s">
        <v>94</v>
      </c>
      <c r="C213" s="3"/>
      <c r="D213" s="3"/>
      <c r="E213" s="3"/>
      <c r="F213" s="4"/>
    </row>
    <row r="214" spans="1:7" x14ac:dyDescent="0.25">
      <c r="A214" s="5" t="s">
        <v>86</v>
      </c>
      <c r="B214" s="6" t="s">
        <v>95</v>
      </c>
      <c r="C214" s="6">
        <v>4.34</v>
      </c>
      <c r="D214" s="6">
        <v>1.71</v>
      </c>
      <c r="E214" s="6">
        <f>(C214+D214)*2*2.8</f>
        <v>33.879999999999995</v>
      </c>
      <c r="F214" s="7"/>
    </row>
    <row r="215" spans="1:7" x14ac:dyDescent="0.25">
      <c r="A215" s="5"/>
      <c r="B215" s="6" t="s">
        <v>96</v>
      </c>
      <c r="C215" s="6">
        <v>1.02</v>
      </c>
      <c r="D215" s="6">
        <v>2.1</v>
      </c>
      <c r="E215" s="6">
        <f>C215*D215</f>
        <v>2.1420000000000003</v>
      </c>
      <c r="F215" s="7"/>
    </row>
    <row r="216" spans="1:7" x14ac:dyDescent="0.25">
      <c r="A216" s="5"/>
      <c r="B216" s="6" t="s">
        <v>97</v>
      </c>
      <c r="C216" s="6">
        <v>0.92</v>
      </c>
      <c r="D216" s="6">
        <v>2.1</v>
      </c>
      <c r="E216" s="6">
        <f t="shared" ref="E216:E219" si="8">C216*D216</f>
        <v>1.9320000000000002</v>
      </c>
      <c r="F216" s="7"/>
    </row>
    <row r="217" spans="1:7" x14ac:dyDescent="0.25">
      <c r="A217" s="5"/>
      <c r="B217" s="6" t="s">
        <v>97</v>
      </c>
      <c r="C217" s="6">
        <v>0.92</v>
      </c>
      <c r="D217" s="6">
        <v>2.1</v>
      </c>
      <c r="E217" s="6">
        <f t="shared" si="8"/>
        <v>1.9320000000000002</v>
      </c>
      <c r="F217" s="7"/>
    </row>
    <row r="218" spans="1:7" x14ac:dyDescent="0.25">
      <c r="A218" s="5"/>
      <c r="B218" s="6" t="s">
        <v>97</v>
      </c>
      <c r="C218" s="6">
        <v>0.92</v>
      </c>
      <c r="D218" s="6">
        <v>2.1</v>
      </c>
      <c r="E218" s="6">
        <f t="shared" si="8"/>
        <v>1.9320000000000002</v>
      </c>
      <c r="F218" s="7"/>
    </row>
    <row r="219" spans="1:7" x14ac:dyDescent="0.25">
      <c r="A219" s="5"/>
      <c r="B219" s="6" t="s">
        <v>98</v>
      </c>
      <c r="C219" s="6">
        <v>1.71</v>
      </c>
      <c r="D219" s="6">
        <v>2.8</v>
      </c>
      <c r="E219" s="6">
        <f t="shared" si="8"/>
        <v>4.7879999999999994</v>
      </c>
      <c r="F219" s="7"/>
    </row>
    <row r="220" spans="1:7" x14ac:dyDescent="0.25">
      <c r="A220" s="5"/>
      <c r="B220" s="6" t="s">
        <v>99</v>
      </c>
      <c r="C220" s="6"/>
      <c r="D220" s="6"/>
      <c r="E220" s="6">
        <f>E214-E215-E216-E217-E218-E219</f>
        <v>21.154</v>
      </c>
      <c r="F220" s="7">
        <f>E220</f>
        <v>21.154</v>
      </c>
    </row>
    <row r="221" spans="1:7" x14ac:dyDescent="0.25">
      <c r="A221" s="5"/>
      <c r="B221" s="6"/>
      <c r="C221" s="6"/>
      <c r="D221" s="6"/>
      <c r="E221" s="6"/>
      <c r="F221" s="7"/>
    </row>
    <row r="222" spans="1:7" x14ac:dyDescent="0.25">
      <c r="A222" s="5" t="s">
        <v>87</v>
      </c>
      <c r="B222" s="6" t="s">
        <v>100</v>
      </c>
      <c r="C222" s="6">
        <v>11.09</v>
      </c>
      <c r="D222" s="6">
        <v>2.0299999999999998</v>
      </c>
      <c r="E222" s="6">
        <f>(C222+D222)*2*2.8</f>
        <v>73.471999999999994</v>
      </c>
      <c r="F222" s="7"/>
    </row>
    <row r="223" spans="1:7" x14ac:dyDescent="0.25">
      <c r="A223" s="5"/>
      <c r="B223" s="6" t="s">
        <v>101</v>
      </c>
      <c r="C223" s="6">
        <v>1.02</v>
      </c>
      <c r="D223" s="6">
        <v>2.1</v>
      </c>
      <c r="E223" s="6">
        <f>C223*D223</f>
        <v>2.1420000000000003</v>
      </c>
      <c r="F223" s="7"/>
    </row>
    <row r="224" spans="1:7" x14ac:dyDescent="0.25">
      <c r="A224" s="5"/>
      <c r="B224" s="6" t="s">
        <v>102</v>
      </c>
      <c r="C224" s="6">
        <v>1.02</v>
      </c>
      <c r="D224" s="6">
        <v>2.1</v>
      </c>
      <c r="E224" s="6">
        <f t="shared" ref="E224:E229" si="9">C224*D224</f>
        <v>2.1420000000000003</v>
      </c>
      <c r="F224" s="7"/>
    </row>
    <row r="225" spans="1:7" x14ac:dyDescent="0.25">
      <c r="A225" s="5"/>
      <c r="B225" s="6" t="s">
        <v>103</v>
      </c>
      <c r="C225" s="6">
        <v>1.02</v>
      </c>
      <c r="D225" s="6">
        <v>2.1</v>
      </c>
      <c r="E225" s="6">
        <f t="shared" si="9"/>
        <v>2.1420000000000003</v>
      </c>
      <c r="F225" s="7"/>
    </row>
    <row r="226" spans="1:7" x14ac:dyDescent="0.25">
      <c r="A226" s="5"/>
      <c r="B226" s="6" t="s">
        <v>104</v>
      </c>
      <c r="C226" s="6">
        <v>1.02</v>
      </c>
      <c r="D226" s="6">
        <v>2.1</v>
      </c>
      <c r="E226" s="6">
        <f t="shared" si="9"/>
        <v>2.1420000000000003</v>
      </c>
      <c r="F226" s="7"/>
    </row>
    <row r="227" spans="1:7" x14ac:dyDescent="0.25">
      <c r="A227" s="5"/>
      <c r="B227" s="6" t="s">
        <v>105</v>
      </c>
      <c r="C227" s="6">
        <v>1.71</v>
      </c>
      <c r="D227" s="6">
        <v>2.8</v>
      </c>
      <c r="E227" s="6">
        <f t="shared" si="9"/>
        <v>4.7879999999999994</v>
      </c>
      <c r="F227" s="7"/>
    </row>
    <row r="228" spans="1:7" x14ac:dyDescent="0.25">
      <c r="A228" s="5"/>
      <c r="B228" s="6" t="s">
        <v>106</v>
      </c>
      <c r="C228" s="6">
        <v>1</v>
      </c>
      <c r="D228" s="6">
        <v>2</v>
      </c>
      <c r="E228" s="6">
        <f t="shared" si="9"/>
        <v>2</v>
      </c>
      <c r="F228" s="7"/>
    </row>
    <row r="229" spans="1:7" x14ac:dyDescent="0.25">
      <c r="A229" s="5"/>
      <c r="B229" s="6" t="s">
        <v>108</v>
      </c>
      <c r="C229" s="6">
        <v>2.5</v>
      </c>
      <c r="D229" s="6">
        <v>2.8</v>
      </c>
      <c r="E229" s="6">
        <f t="shared" si="9"/>
        <v>7</v>
      </c>
      <c r="F229" s="7"/>
    </row>
    <row r="230" spans="1:7" x14ac:dyDescent="0.25">
      <c r="A230" s="5"/>
      <c r="B230" s="6" t="s">
        <v>99</v>
      </c>
      <c r="C230" s="6"/>
      <c r="D230" s="6"/>
      <c r="E230" s="6">
        <f>E222-E223-E224-E225-E226-E227-E228-E229</f>
        <v>51.116000000000014</v>
      </c>
      <c r="F230" s="7">
        <f>E230</f>
        <v>51.116000000000014</v>
      </c>
    </row>
    <row r="231" spans="1:7" x14ac:dyDescent="0.25">
      <c r="A231" s="5"/>
      <c r="B231" s="6"/>
      <c r="C231" s="6"/>
      <c r="D231" s="6"/>
      <c r="E231" s="6"/>
      <c r="F231" s="7"/>
    </row>
    <row r="232" spans="1:7" x14ac:dyDescent="0.25">
      <c r="A232" s="5" t="s">
        <v>90</v>
      </c>
      <c r="B232" s="6" t="s">
        <v>107</v>
      </c>
      <c r="C232" s="6">
        <v>4.3</v>
      </c>
      <c r="D232" s="6">
        <v>2.5</v>
      </c>
      <c r="E232" s="6">
        <f>(C232+D232)*2*2.8</f>
        <v>38.08</v>
      </c>
      <c r="F232" s="7"/>
    </row>
    <row r="233" spans="1:7" x14ac:dyDescent="0.25">
      <c r="A233" s="5"/>
      <c r="B233" s="6" t="s">
        <v>108</v>
      </c>
      <c r="C233" s="6">
        <v>2.5</v>
      </c>
      <c r="D233" s="6">
        <v>2.8</v>
      </c>
      <c r="E233" s="6">
        <f t="shared" ref="E233:E234" si="10">C233*D233</f>
        <v>7</v>
      </c>
      <c r="F233" s="7"/>
    </row>
    <row r="234" spans="1:7" x14ac:dyDescent="0.25">
      <c r="A234" s="5"/>
      <c r="B234" s="6" t="s">
        <v>109</v>
      </c>
      <c r="C234" s="6">
        <v>0.92</v>
      </c>
      <c r="D234" s="6">
        <v>2.1</v>
      </c>
      <c r="E234" s="6">
        <f t="shared" si="10"/>
        <v>1.9320000000000002</v>
      </c>
      <c r="F234" s="7"/>
    </row>
    <row r="235" spans="1:7" x14ac:dyDescent="0.25">
      <c r="A235" s="5"/>
      <c r="B235" s="6" t="s">
        <v>110</v>
      </c>
      <c r="C235" s="6">
        <v>1.1200000000000001</v>
      </c>
      <c r="D235" s="6">
        <v>1.45</v>
      </c>
      <c r="E235" s="6">
        <v>0</v>
      </c>
      <c r="F235" s="7"/>
    </row>
    <row r="236" spans="1:7" x14ac:dyDescent="0.25">
      <c r="A236" s="5"/>
      <c r="B236" s="6" t="s">
        <v>111</v>
      </c>
      <c r="C236" s="6"/>
      <c r="D236" s="6"/>
      <c r="E236" s="6">
        <f>E232-E233-E234-E235</f>
        <v>29.148</v>
      </c>
      <c r="F236" s="7">
        <f>E236</f>
        <v>29.148</v>
      </c>
    </row>
    <row r="237" spans="1:7" x14ac:dyDescent="0.25">
      <c r="A237" s="8"/>
      <c r="B237" s="9"/>
      <c r="C237" s="9"/>
      <c r="D237" s="9"/>
      <c r="E237" s="9"/>
      <c r="F237" s="10">
        <f>SUM(F220:F236)</f>
        <v>101.41800000000001</v>
      </c>
      <c r="G237">
        <f>F237</f>
        <v>101.41800000000001</v>
      </c>
    </row>
    <row r="238" spans="1:7" x14ac:dyDescent="0.25">
      <c r="B238" s="26" t="s">
        <v>210</v>
      </c>
      <c r="C238" s="26"/>
      <c r="D238" s="26"/>
      <c r="E238" s="26"/>
      <c r="F238" s="26"/>
      <c r="G238">
        <f>SUM(G40:G237)</f>
        <v>1053.6849999999999</v>
      </c>
    </row>
    <row r="239" spans="1:7" x14ac:dyDescent="0.25">
      <c r="B239" s="27" t="s">
        <v>211</v>
      </c>
      <c r="C239" s="27"/>
      <c r="D239" s="27"/>
      <c r="E239" s="27"/>
      <c r="F239" s="27"/>
      <c r="G239">
        <f>G238*9</f>
        <v>9483.1649999999991</v>
      </c>
    </row>
  </sheetData>
  <mergeCells count="2">
    <mergeCell ref="B238:F238"/>
    <mergeCell ref="B239:F23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opLeftCell="A222" workbookViewId="0">
      <selection activeCell="D234" sqref="D234"/>
    </sheetView>
  </sheetViews>
  <sheetFormatPr defaultRowHeight="15" x14ac:dyDescent="0.25"/>
  <cols>
    <col min="2" max="2" width="40.42578125" bestFit="1" customWidth="1"/>
  </cols>
  <sheetData>
    <row r="1" spans="1:6" ht="18.75" x14ac:dyDescent="0.3">
      <c r="A1" s="11">
        <v>2</v>
      </c>
      <c r="B1" s="11" t="s">
        <v>112</v>
      </c>
    </row>
    <row r="2" spans="1:6" x14ac:dyDescent="0.25">
      <c r="A2" s="1">
        <v>2.1</v>
      </c>
      <c r="B2" s="2" t="s">
        <v>113</v>
      </c>
      <c r="C2" s="3" t="s">
        <v>51</v>
      </c>
      <c r="D2" s="3" t="s">
        <v>52</v>
      </c>
      <c r="E2" s="3"/>
      <c r="F2" s="4" t="s">
        <v>30</v>
      </c>
    </row>
    <row r="3" spans="1:6" x14ac:dyDescent="0.25">
      <c r="A3" s="5" t="s">
        <v>114</v>
      </c>
      <c r="B3" s="6" t="s">
        <v>8</v>
      </c>
      <c r="C3" s="6">
        <v>3.18</v>
      </c>
      <c r="D3" s="6">
        <v>4.6500000000000004</v>
      </c>
      <c r="E3" s="6">
        <f>(C3+D3)*2*2.8</f>
        <v>43.847999999999999</v>
      </c>
      <c r="F3" s="7"/>
    </row>
    <row r="4" spans="1:6" x14ac:dyDescent="0.25">
      <c r="A4" s="5"/>
      <c r="B4" s="6" t="s">
        <v>4</v>
      </c>
      <c r="C4" s="6">
        <v>0.92</v>
      </c>
      <c r="D4" s="6">
        <v>2.1</v>
      </c>
      <c r="E4" s="6">
        <f>C4*D4</f>
        <v>1.9320000000000002</v>
      </c>
      <c r="F4" s="7"/>
    </row>
    <row r="5" spans="1:6" x14ac:dyDescent="0.25">
      <c r="A5" s="5"/>
      <c r="B5" s="6" t="s">
        <v>9</v>
      </c>
      <c r="C5" s="6">
        <v>1.93</v>
      </c>
      <c r="D5" s="6">
        <v>2.8</v>
      </c>
      <c r="E5" s="6">
        <f>C5*D5</f>
        <v>5.4039999999999999</v>
      </c>
      <c r="F5" s="7"/>
    </row>
    <row r="6" spans="1:6" x14ac:dyDescent="0.25">
      <c r="A6" s="5"/>
      <c r="B6" s="6" t="s">
        <v>117</v>
      </c>
      <c r="C6" s="6"/>
      <c r="D6" s="6"/>
      <c r="E6" s="6">
        <f>E3-E4-E5</f>
        <v>36.512</v>
      </c>
      <c r="F6" s="7">
        <f>E6</f>
        <v>36.512</v>
      </c>
    </row>
    <row r="7" spans="1:6" x14ac:dyDescent="0.25">
      <c r="A7" s="5"/>
      <c r="B7" s="6"/>
      <c r="C7" s="6"/>
      <c r="D7" s="6"/>
      <c r="E7" s="6"/>
      <c r="F7" s="7"/>
    </row>
    <row r="8" spans="1:6" x14ac:dyDescent="0.25">
      <c r="A8" s="5" t="s">
        <v>115</v>
      </c>
      <c r="B8" s="6" t="s">
        <v>22</v>
      </c>
      <c r="C8" s="6">
        <v>2.8</v>
      </c>
      <c r="D8" s="6">
        <v>4.6500000000000004</v>
      </c>
      <c r="E8" s="6">
        <f>(C8+D8)*2*2.8</f>
        <v>41.72</v>
      </c>
      <c r="F8" s="7"/>
    </row>
    <row r="9" spans="1:6" x14ac:dyDescent="0.25">
      <c r="A9" s="5"/>
      <c r="B9" s="6" t="s">
        <v>23</v>
      </c>
      <c r="C9" s="6">
        <v>1.28</v>
      </c>
      <c r="D9" s="6">
        <v>1.45</v>
      </c>
      <c r="E9" s="6">
        <v>0</v>
      </c>
      <c r="F9" s="7"/>
    </row>
    <row r="10" spans="1:6" x14ac:dyDescent="0.25">
      <c r="A10" s="5"/>
      <c r="B10" s="6" t="s">
        <v>20</v>
      </c>
      <c r="C10" s="6">
        <v>0.92</v>
      </c>
      <c r="D10" s="6">
        <v>2.1</v>
      </c>
      <c r="E10" s="6">
        <f>C10*D10</f>
        <v>1.9320000000000002</v>
      </c>
      <c r="F10" s="7"/>
    </row>
    <row r="11" spans="1:6" x14ac:dyDescent="0.25">
      <c r="A11" s="5"/>
      <c r="B11" s="6" t="s">
        <v>116</v>
      </c>
      <c r="C11" s="6"/>
      <c r="D11" s="6"/>
      <c r="E11" s="6">
        <f>E8-E9-E10</f>
        <v>39.787999999999997</v>
      </c>
      <c r="F11" s="7">
        <f>E11</f>
        <v>39.787999999999997</v>
      </c>
    </row>
    <row r="12" spans="1:6" x14ac:dyDescent="0.25">
      <c r="A12" s="5"/>
      <c r="B12" s="6"/>
      <c r="C12" s="6"/>
      <c r="D12" s="6"/>
      <c r="E12" s="6"/>
      <c r="F12" s="7"/>
    </row>
    <row r="13" spans="1:6" x14ac:dyDescent="0.25">
      <c r="A13" s="5" t="s">
        <v>118</v>
      </c>
      <c r="B13" s="6" t="s">
        <v>36</v>
      </c>
      <c r="C13" s="6">
        <v>3.07</v>
      </c>
      <c r="D13" s="6">
        <v>3</v>
      </c>
      <c r="E13" s="6">
        <f>(C13+D13)*2*2.8</f>
        <v>33.991999999999997</v>
      </c>
      <c r="F13" s="7"/>
    </row>
    <row r="14" spans="1:6" x14ac:dyDescent="0.25">
      <c r="A14" s="5"/>
      <c r="B14" s="6" t="s">
        <v>4</v>
      </c>
      <c r="C14" s="6">
        <v>0.92</v>
      </c>
      <c r="D14" s="6">
        <v>2.1</v>
      </c>
      <c r="E14" s="6">
        <f>C14*D14</f>
        <v>1.9320000000000002</v>
      </c>
      <c r="F14" s="7"/>
    </row>
    <row r="15" spans="1:6" x14ac:dyDescent="0.25">
      <c r="A15" s="5"/>
      <c r="B15" s="6" t="s">
        <v>9</v>
      </c>
      <c r="C15" s="6">
        <v>1.69</v>
      </c>
      <c r="D15" s="6">
        <v>2.8</v>
      </c>
      <c r="E15" s="6">
        <f>C15*D15</f>
        <v>4.7319999999999993</v>
      </c>
      <c r="F15" s="7"/>
    </row>
    <row r="16" spans="1:6" x14ac:dyDescent="0.25">
      <c r="A16" s="5"/>
      <c r="B16" s="6" t="s">
        <v>6</v>
      </c>
      <c r="C16" s="6"/>
      <c r="D16" s="6"/>
      <c r="E16" s="6">
        <f>E13-E14-E15</f>
        <v>27.327999999999996</v>
      </c>
      <c r="F16" s="7">
        <f>E16</f>
        <v>27.327999999999996</v>
      </c>
    </row>
    <row r="17" spans="1:6" x14ac:dyDescent="0.25">
      <c r="A17" s="5"/>
      <c r="B17" s="6"/>
      <c r="C17" s="6"/>
      <c r="D17" s="6"/>
      <c r="E17" s="6"/>
      <c r="F17" s="7"/>
    </row>
    <row r="18" spans="1:6" x14ac:dyDescent="0.25">
      <c r="A18" s="5" t="s">
        <v>119</v>
      </c>
      <c r="B18" s="6" t="s">
        <v>61</v>
      </c>
      <c r="C18" s="6">
        <v>1.85</v>
      </c>
      <c r="D18" s="6">
        <v>2.21</v>
      </c>
      <c r="E18" s="6">
        <f>(C18+D18)*2*2.8</f>
        <v>22.736000000000001</v>
      </c>
      <c r="F18" s="7"/>
    </row>
    <row r="19" spans="1:6" x14ac:dyDescent="0.25">
      <c r="A19" s="5"/>
      <c r="B19" s="6" t="s">
        <v>20</v>
      </c>
      <c r="C19" s="6">
        <v>0.72</v>
      </c>
      <c r="D19" s="6">
        <v>2.1</v>
      </c>
      <c r="E19" s="6">
        <f>C19*D19</f>
        <v>1.512</v>
      </c>
      <c r="F19" s="7"/>
    </row>
    <row r="20" spans="1:6" x14ac:dyDescent="0.25">
      <c r="A20" s="5"/>
      <c r="B20" s="6"/>
      <c r="C20" s="6"/>
      <c r="D20" s="6"/>
      <c r="E20" s="6">
        <f>E18-E19</f>
        <v>21.224</v>
      </c>
      <c r="F20" s="7">
        <f>E20</f>
        <v>21.224</v>
      </c>
    </row>
    <row r="21" spans="1:6" x14ac:dyDescent="0.25">
      <c r="A21" s="5"/>
      <c r="B21" s="6"/>
      <c r="C21" s="6"/>
      <c r="D21" s="6"/>
      <c r="E21" s="6"/>
      <c r="F21" s="7"/>
    </row>
    <row r="22" spans="1:6" x14ac:dyDescent="0.25">
      <c r="A22" s="5" t="s">
        <v>120</v>
      </c>
      <c r="B22" s="6" t="s">
        <v>19</v>
      </c>
      <c r="C22" s="6">
        <v>1.85</v>
      </c>
      <c r="D22" s="6">
        <v>0.92</v>
      </c>
      <c r="E22" s="6">
        <f>(C22+D22)*2*2.8</f>
        <v>15.511999999999999</v>
      </c>
      <c r="F22" s="7"/>
    </row>
    <row r="23" spans="1:6" x14ac:dyDescent="0.25">
      <c r="A23" s="5"/>
      <c r="B23" s="6" t="s">
        <v>20</v>
      </c>
      <c r="C23" s="6">
        <v>0.72</v>
      </c>
      <c r="D23" s="6">
        <v>2.1</v>
      </c>
      <c r="E23" s="6">
        <f>C23*D23</f>
        <v>1.512</v>
      </c>
      <c r="F23" s="7"/>
    </row>
    <row r="24" spans="1:6" x14ac:dyDescent="0.25">
      <c r="A24" s="5"/>
      <c r="B24" s="6"/>
      <c r="C24" s="6"/>
      <c r="D24" s="6"/>
      <c r="E24" s="6">
        <f>E22-E23</f>
        <v>13.999999999999998</v>
      </c>
      <c r="F24" s="7">
        <f>E24</f>
        <v>13.999999999999998</v>
      </c>
    </row>
    <row r="25" spans="1:6" x14ac:dyDescent="0.25">
      <c r="A25" s="5"/>
      <c r="B25" s="6"/>
      <c r="C25" s="6"/>
      <c r="D25" s="6"/>
      <c r="E25" s="6"/>
      <c r="F25" s="7"/>
    </row>
    <row r="26" spans="1:6" x14ac:dyDescent="0.25">
      <c r="A26" s="5" t="s">
        <v>121</v>
      </c>
      <c r="B26" s="6" t="s">
        <v>26</v>
      </c>
      <c r="C26" s="6">
        <v>1.57</v>
      </c>
      <c r="D26" s="6">
        <v>5.54</v>
      </c>
      <c r="E26" s="6">
        <f>(C26+D26)*2*2.8</f>
        <v>39.816000000000003</v>
      </c>
      <c r="F26" s="7"/>
    </row>
    <row r="27" spans="1:6" x14ac:dyDescent="0.25">
      <c r="A27" s="5"/>
      <c r="B27" s="6" t="s">
        <v>122</v>
      </c>
      <c r="C27" s="6">
        <v>1.02</v>
      </c>
      <c r="D27" s="6">
        <v>2.1</v>
      </c>
      <c r="E27" s="6">
        <f>C27*D27</f>
        <v>2.1420000000000003</v>
      </c>
      <c r="F27" s="7"/>
    </row>
    <row r="28" spans="1:6" x14ac:dyDescent="0.25">
      <c r="A28" s="5"/>
      <c r="B28" s="6" t="s">
        <v>123</v>
      </c>
      <c r="C28" s="6">
        <v>0.72</v>
      </c>
      <c r="D28" s="6">
        <v>2.1</v>
      </c>
      <c r="E28" s="6">
        <f t="shared" ref="E28:E32" si="0">C28*D28</f>
        <v>1.512</v>
      </c>
      <c r="F28" s="7"/>
    </row>
    <row r="29" spans="1:6" x14ac:dyDescent="0.25">
      <c r="A29" s="5"/>
      <c r="B29" s="6" t="s">
        <v>67</v>
      </c>
      <c r="C29" s="6">
        <v>0.92</v>
      </c>
      <c r="D29" s="6">
        <v>2.1</v>
      </c>
      <c r="E29" s="6">
        <f t="shared" si="0"/>
        <v>1.9320000000000002</v>
      </c>
      <c r="F29" s="7"/>
    </row>
    <row r="30" spans="1:6" x14ac:dyDescent="0.25">
      <c r="A30" s="5"/>
      <c r="B30" s="6" t="s">
        <v>68</v>
      </c>
      <c r="C30" s="6">
        <v>0.92</v>
      </c>
      <c r="D30" s="6">
        <v>2.1</v>
      </c>
      <c r="E30" s="6">
        <f t="shared" si="0"/>
        <v>1.9320000000000002</v>
      </c>
      <c r="F30" s="7"/>
    </row>
    <row r="31" spans="1:6" x14ac:dyDescent="0.25">
      <c r="A31" s="5"/>
      <c r="B31" s="6" t="s">
        <v>124</v>
      </c>
      <c r="C31" s="6">
        <v>1.05</v>
      </c>
      <c r="D31" s="6">
        <v>2.8</v>
      </c>
      <c r="E31" s="6">
        <f t="shared" si="0"/>
        <v>2.94</v>
      </c>
      <c r="F31" s="7"/>
    </row>
    <row r="32" spans="1:6" x14ac:dyDescent="0.25">
      <c r="A32" s="5"/>
      <c r="B32" s="6" t="s">
        <v>125</v>
      </c>
      <c r="C32" s="6">
        <v>0.72</v>
      </c>
      <c r="D32" s="6">
        <v>2.1</v>
      </c>
      <c r="E32" s="6">
        <f t="shared" si="0"/>
        <v>1.512</v>
      </c>
      <c r="F32" s="7"/>
    </row>
    <row r="33" spans="1:6" x14ac:dyDescent="0.25">
      <c r="A33" s="5"/>
      <c r="B33" s="6" t="s">
        <v>27</v>
      </c>
      <c r="C33" s="6">
        <v>1.05</v>
      </c>
      <c r="D33" s="6">
        <v>1.7</v>
      </c>
      <c r="E33" s="6">
        <f>(C33+D33)*2*2.8</f>
        <v>15.399999999999999</v>
      </c>
      <c r="F33" s="7"/>
    </row>
    <row r="34" spans="1:6" x14ac:dyDescent="0.25">
      <c r="A34" s="5"/>
      <c r="B34" s="6" t="s">
        <v>126</v>
      </c>
      <c r="C34" s="6">
        <v>0.92</v>
      </c>
      <c r="D34" s="6">
        <v>2.1</v>
      </c>
      <c r="E34" s="6">
        <f>C34*D34</f>
        <v>1.9320000000000002</v>
      </c>
      <c r="F34" s="7"/>
    </row>
    <row r="35" spans="1:6" x14ac:dyDescent="0.25">
      <c r="A35" s="5"/>
      <c r="B35" s="6" t="s">
        <v>127</v>
      </c>
      <c r="C35" s="6">
        <v>0.72</v>
      </c>
      <c r="D35" s="6">
        <v>2.1</v>
      </c>
      <c r="E35" s="6">
        <f>C35*D35</f>
        <v>1.512</v>
      </c>
      <c r="F35" s="7"/>
    </row>
    <row r="36" spans="1:6" x14ac:dyDescent="0.25">
      <c r="A36" s="5"/>
      <c r="B36" s="6" t="s">
        <v>128</v>
      </c>
      <c r="C36" s="6">
        <v>1.05</v>
      </c>
      <c r="D36" s="6">
        <v>2.8</v>
      </c>
      <c r="E36" s="6">
        <f>C36*D36</f>
        <v>2.94</v>
      </c>
      <c r="F36" s="7"/>
    </row>
    <row r="37" spans="1:6" x14ac:dyDescent="0.25">
      <c r="A37" s="5"/>
      <c r="B37" s="6" t="s">
        <v>29</v>
      </c>
      <c r="C37" s="6"/>
      <c r="D37" s="6"/>
      <c r="E37" s="6">
        <f>E26-E27-E28-E29-E30-E31-E32+E33-E34-E35-E36</f>
        <v>36.861999999999995</v>
      </c>
      <c r="F37" s="7">
        <f>E37</f>
        <v>36.861999999999995</v>
      </c>
    </row>
    <row r="38" spans="1:6" x14ac:dyDescent="0.25">
      <c r="A38" s="5"/>
      <c r="B38" s="6"/>
      <c r="C38" s="6"/>
      <c r="D38" s="6"/>
      <c r="E38" s="6"/>
      <c r="F38" s="7"/>
    </row>
    <row r="39" spans="1:6" x14ac:dyDescent="0.25">
      <c r="A39" s="5" t="s">
        <v>129</v>
      </c>
      <c r="B39" s="6" t="s">
        <v>130</v>
      </c>
      <c r="C39" s="6">
        <v>1.57</v>
      </c>
      <c r="D39" s="6">
        <v>1.69</v>
      </c>
      <c r="E39" s="6">
        <f>(C39+D39)*2*2.8</f>
        <v>18.255999999999997</v>
      </c>
      <c r="F39" s="7"/>
    </row>
    <row r="40" spans="1:6" x14ac:dyDescent="0.25">
      <c r="A40" s="5"/>
      <c r="B40" s="6" t="s">
        <v>20</v>
      </c>
      <c r="C40" s="6">
        <v>0.72</v>
      </c>
      <c r="D40" s="6">
        <v>2.1</v>
      </c>
      <c r="E40" s="6">
        <f>C40*D40</f>
        <v>1.512</v>
      </c>
      <c r="F40" s="7"/>
    </row>
    <row r="41" spans="1:6" x14ac:dyDescent="0.25">
      <c r="A41" s="5"/>
      <c r="B41" s="6" t="s">
        <v>131</v>
      </c>
      <c r="C41" s="6"/>
      <c r="D41" s="6"/>
      <c r="E41" s="6">
        <f>E39-E40</f>
        <v>16.743999999999996</v>
      </c>
      <c r="F41" s="7">
        <f>E41</f>
        <v>16.743999999999996</v>
      </c>
    </row>
    <row r="42" spans="1:6" x14ac:dyDescent="0.25">
      <c r="A42" s="5"/>
      <c r="B42" s="6"/>
      <c r="C42" s="6"/>
      <c r="D42" s="6"/>
      <c r="E42" s="6"/>
      <c r="F42" s="7"/>
    </row>
    <row r="43" spans="1:6" x14ac:dyDescent="0.25">
      <c r="A43" s="5" t="s">
        <v>132</v>
      </c>
      <c r="B43" s="6" t="s">
        <v>133</v>
      </c>
      <c r="C43" s="6">
        <v>3.5</v>
      </c>
      <c r="D43" s="6">
        <v>1.5</v>
      </c>
      <c r="E43" s="6">
        <f>(C43+D43)*2*2.8</f>
        <v>28</v>
      </c>
      <c r="F43" s="7"/>
    </row>
    <row r="44" spans="1:6" x14ac:dyDescent="0.25">
      <c r="A44" s="5"/>
      <c r="B44" s="6" t="s">
        <v>9</v>
      </c>
      <c r="C44" s="6">
        <v>1.93</v>
      </c>
      <c r="D44" s="6">
        <v>2.8</v>
      </c>
      <c r="E44" s="6">
        <f>C44*D44</f>
        <v>5.4039999999999999</v>
      </c>
      <c r="F44" s="7"/>
    </row>
    <row r="45" spans="1:6" x14ac:dyDescent="0.25">
      <c r="A45" s="5"/>
      <c r="B45" s="6" t="s">
        <v>134</v>
      </c>
      <c r="C45" s="6">
        <v>3.6</v>
      </c>
      <c r="D45" s="6">
        <v>2.2999999999999998</v>
      </c>
      <c r="E45" s="6">
        <f>C45*D45</f>
        <v>8.2799999999999994</v>
      </c>
      <c r="F45" s="7"/>
    </row>
    <row r="46" spans="1:6" x14ac:dyDescent="0.25">
      <c r="A46" s="5"/>
      <c r="B46" s="6"/>
      <c r="C46" s="6"/>
      <c r="D46" s="6"/>
      <c r="E46" s="6">
        <f>E43-E44-E45</f>
        <v>14.316000000000001</v>
      </c>
      <c r="F46" s="7">
        <f>E46</f>
        <v>14.316000000000001</v>
      </c>
    </row>
    <row r="47" spans="1:6" x14ac:dyDescent="0.25">
      <c r="A47" s="5"/>
      <c r="B47" s="6"/>
      <c r="C47" s="6"/>
      <c r="D47" s="6"/>
      <c r="E47" s="6"/>
      <c r="F47" s="7"/>
    </row>
    <row r="48" spans="1:6" x14ac:dyDescent="0.25">
      <c r="A48" s="5" t="s">
        <v>132</v>
      </c>
      <c r="B48" s="6" t="s">
        <v>135</v>
      </c>
      <c r="C48" s="6">
        <v>3.5</v>
      </c>
      <c r="D48" s="6">
        <v>1.5</v>
      </c>
      <c r="E48" s="6">
        <f>(C48+D48)*2*2.8</f>
        <v>28</v>
      </c>
      <c r="F48" s="7"/>
    </row>
    <row r="49" spans="1:7" x14ac:dyDescent="0.25">
      <c r="A49" s="5"/>
      <c r="B49" s="6" t="s">
        <v>9</v>
      </c>
      <c r="C49" s="6">
        <v>1.69</v>
      </c>
      <c r="D49" s="6">
        <v>2.8</v>
      </c>
      <c r="E49" s="6">
        <f>C49*D49</f>
        <v>4.7319999999999993</v>
      </c>
      <c r="F49" s="7"/>
    </row>
    <row r="50" spans="1:7" x14ac:dyDescent="0.25">
      <c r="A50" s="5"/>
      <c r="B50" s="6" t="s">
        <v>134</v>
      </c>
      <c r="C50" s="6">
        <v>5</v>
      </c>
      <c r="D50" s="6">
        <v>2.2999999999999998</v>
      </c>
      <c r="E50" s="6">
        <f>C50*D50</f>
        <v>11.5</v>
      </c>
      <c r="F50" s="7"/>
    </row>
    <row r="51" spans="1:7" x14ac:dyDescent="0.25">
      <c r="A51" s="5"/>
      <c r="B51" s="6"/>
      <c r="C51" s="6"/>
      <c r="D51" s="6"/>
      <c r="E51" s="6">
        <f>E48-E49-E50</f>
        <v>11.768000000000001</v>
      </c>
      <c r="F51" s="7">
        <f>E51</f>
        <v>11.768000000000001</v>
      </c>
    </row>
    <row r="52" spans="1:7" x14ac:dyDescent="0.25">
      <c r="A52" s="8"/>
      <c r="B52" s="9"/>
      <c r="C52" s="9"/>
      <c r="D52" s="9"/>
      <c r="E52" s="9"/>
      <c r="F52" s="10">
        <f>SUM(F6:F51)</f>
        <v>218.54199999999997</v>
      </c>
      <c r="G52">
        <f>F52</f>
        <v>218.54199999999997</v>
      </c>
    </row>
    <row r="54" spans="1:7" x14ac:dyDescent="0.25">
      <c r="A54" s="1">
        <v>2.2000000000000002</v>
      </c>
      <c r="B54" s="2" t="s">
        <v>113</v>
      </c>
      <c r="C54" s="3" t="s">
        <v>51</v>
      </c>
      <c r="D54" s="3" t="s">
        <v>52</v>
      </c>
      <c r="E54" s="3"/>
      <c r="F54" s="4" t="s">
        <v>30</v>
      </c>
    </row>
    <row r="55" spans="1:7" x14ac:dyDescent="0.25">
      <c r="A55" s="5" t="s">
        <v>139</v>
      </c>
      <c r="B55" s="6" t="s">
        <v>8</v>
      </c>
      <c r="C55" s="6">
        <v>3.18</v>
      </c>
      <c r="D55" s="6">
        <v>4.6500000000000004</v>
      </c>
      <c r="E55" s="6">
        <f>(C55+D55)*2*2.8</f>
        <v>43.847999999999999</v>
      </c>
      <c r="F55" s="7"/>
    </row>
    <row r="56" spans="1:7" x14ac:dyDescent="0.25">
      <c r="A56" s="5"/>
      <c r="B56" s="6" t="s">
        <v>4</v>
      </c>
      <c r="C56" s="6">
        <v>0.92</v>
      </c>
      <c r="D56" s="6">
        <v>2.1</v>
      </c>
      <c r="E56" s="6">
        <f>C56*D56</f>
        <v>1.9320000000000002</v>
      </c>
      <c r="F56" s="7"/>
    </row>
    <row r="57" spans="1:7" x14ac:dyDescent="0.25">
      <c r="A57" s="5"/>
      <c r="B57" s="6" t="s">
        <v>9</v>
      </c>
      <c r="C57" s="6">
        <v>1.93</v>
      </c>
      <c r="D57" s="6">
        <v>2.8</v>
      </c>
      <c r="E57" s="6">
        <f>C57*D57</f>
        <v>5.4039999999999999</v>
      </c>
      <c r="F57" s="7"/>
    </row>
    <row r="58" spans="1:7" x14ac:dyDescent="0.25">
      <c r="A58" s="5"/>
      <c r="B58" s="6" t="s">
        <v>117</v>
      </c>
      <c r="C58" s="6"/>
      <c r="D58" s="6"/>
      <c r="E58" s="6">
        <f>E55-E56-E57</f>
        <v>36.512</v>
      </c>
      <c r="F58" s="7">
        <f>E58</f>
        <v>36.512</v>
      </c>
    </row>
    <row r="59" spans="1:7" x14ac:dyDescent="0.25">
      <c r="A59" s="5"/>
      <c r="B59" s="6"/>
      <c r="C59" s="6"/>
      <c r="D59" s="6"/>
      <c r="E59" s="6"/>
      <c r="F59" s="7"/>
    </row>
    <row r="60" spans="1:7" x14ac:dyDescent="0.25">
      <c r="A60" s="5" t="s">
        <v>140</v>
      </c>
      <c r="B60" s="6" t="s">
        <v>22</v>
      </c>
      <c r="C60" s="6">
        <v>2.8</v>
      </c>
      <c r="D60" s="6">
        <v>4.6500000000000004</v>
      </c>
      <c r="E60" s="6">
        <f>(C60+D60)*2*2.8</f>
        <v>41.72</v>
      </c>
      <c r="F60" s="7"/>
    </row>
    <row r="61" spans="1:7" x14ac:dyDescent="0.25">
      <c r="A61" s="5"/>
      <c r="B61" s="6" t="s">
        <v>23</v>
      </c>
      <c r="C61" s="6">
        <v>1.28</v>
      </c>
      <c r="D61" s="6">
        <v>1.45</v>
      </c>
      <c r="E61" s="6">
        <v>0</v>
      </c>
      <c r="F61" s="7"/>
    </row>
    <row r="62" spans="1:7" x14ac:dyDescent="0.25">
      <c r="A62" s="5"/>
      <c r="B62" s="6" t="s">
        <v>20</v>
      </c>
      <c r="C62" s="6">
        <v>0.92</v>
      </c>
      <c r="D62" s="6">
        <v>2.1</v>
      </c>
      <c r="E62" s="6">
        <f>C62*D62</f>
        <v>1.9320000000000002</v>
      </c>
      <c r="F62" s="7"/>
    </row>
    <row r="63" spans="1:7" x14ac:dyDescent="0.25">
      <c r="A63" s="5"/>
      <c r="B63" s="6" t="s">
        <v>116</v>
      </c>
      <c r="C63" s="6"/>
      <c r="D63" s="6"/>
      <c r="E63" s="6">
        <f>E60-E61-E62</f>
        <v>39.787999999999997</v>
      </c>
      <c r="F63" s="7">
        <f>E63</f>
        <v>39.787999999999997</v>
      </c>
    </row>
    <row r="64" spans="1:7" x14ac:dyDescent="0.25">
      <c r="A64" s="5"/>
      <c r="B64" s="6"/>
      <c r="C64" s="6"/>
      <c r="D64" s="6"/>
      <c r="E64" s="6"/>
      <c r="F64" s="7"/>
    </row>
    <row r="65" spans="1:6" x14ac:dyDescent="0.25">
      <c r="A65" s="5" t="s">
        <v>141</v>
      </c>
      <c r="B65" s="6" t="s">
        <v>36</v>
      </c>
      <c r="C65" s="6">
        <v>3.07</v>
      </c>
      <c r="D65" s="6">
        <v>3</v>
      </c>
      <c r="E65" s="6">
        <f>(C65+D65)*2*2.8</f>
        <v>33.991999999999997</v>
      </c>
      <c r="F65" s="7"/>
    </row>
    <row r="66" spans="1:6" x14ac:dyDescent="0.25">
      <c r="A66" s="5"/>
      <c r="B66" s="6" t="s">
        <v>4</v>
      </c>
      <c r="C66" s="6">
        <v>0.92</v>
      </c>
      <c r="D66" s="6">
        <v>2.1</v>
      </c>
      <c r="E66" s="6">
        <f>C66*D66</f>
        <v>1.9320000000000002</v>
      </c>
      <c r="F66" s="7"/>
    </row>
    <row r="67" spans="1:6" x14ac:dyDescent="0.25">
      <c r="A67" s="5"/>
      <c r="B67" s="6" t="s">
        <v>9</v>
      </c>
      <c r="C67" s="6">
        <v>1.69</v>
      </c>
      <c r="D67" s="6">
        <v>2.8</v>
      </c>
      <c r="E67" s="6">
        <f>C67*D67</f>
        <v>4.7319999999999993</v>
      </c>
      <c r="F67" s="7"/>
    </row>
    <row r="68" spans="1:6" x14ac:dyDescent="0.25">
      <c r="A68" s="5"/>
      <c r="B68" s="6" t="s">
        <v>6</v>
      </c>
      <c r="C68" s="6"/>
      <c r="D68" s="6"/>
      <c r="E68" s="6">
        <f>E65-E66-E67</f>
        <v>27.327999999999996</v>
      </c>
      <c r="F68" s="7">
        <f>E68</f>
        <v>27.327999999999996</v>
      </c>
    </row>
    <row r="69" spans="1:6" x14ac:dyDescent="0.25">
      <c r="A69" s="5"/>
      <c r="B69" s="6"/>
      <c r="C69" s="6"/>
      <c r="D69" s="6"/>
      <c r="E69" s="6"/>
      <c r="F69" s="7"/>
    </row>
    <row r="70" spans="1:6" x14ac:dyDescent="0.25">
      <c r="A70" s="5" t="s">
        <v>142</v>
      </c>
      <c r="B70" s="6" t="s">
        <v>61</v>
      </c>
      <c r="C70" s="6">
        <v>1.85</v>
      </c>
      <c r="D70" s="6">
        <v>2.21</v>
      </c>
      <c r="E70" s="6">
        <f>(C70+D70)*2*2.8</f>
        <v>22.736000000000001</v>
      </c>
      <c r="F70" s="7"/>
    </row>
    <row r="71" spans="1:6" x14ac:dyDescent="0.25">
      <c r="A71" s="5"/>
      <c r="B71" s="6" t="s">
        <v>20</v>
      </c>
      <c r="C71" s="6">
        <v>0.72</v>
      </c>
      <c r="D71" s="6">
        <v>2.1</v>
      </c>
      <c r="E71" s="6">
        <f>C71*D71</f>
        <v>1.512</v>
      </c>
      <c r="F71" s="7"/>
    </row>
    <row r="72" spans="1:6" x14ac:dyDescent="0.25">
      <c r="A72" s="5"/>
      <c r="B72" s="6"/>
      <c r="C72" s="6"/>
      <c r="D72" s="6"/>
      <c r="E72" s="6">
        <f>E70-E71</f>
        <v>21.224</v>
      </c>
      <c r="F72" s="7">
        <f>E72</f>
        <v>21.224</v>
      </c>
    </row>
    <row r="73" spans="1:6" x14ac:dyDescent="0.25">
      <c r="A73" s="5"/>
      <c r="B73" s="6"/>
      <c r="C73" s="6"/>
      <c r="D73" s="6"/>
      <c r="E73" s="6"/>
      <c r="F73" s="7"/>
    </row>
    <row r="74" spans="1:6" x14ac:dyDescent="0.25">
      <c r="A74" s="5" t="s">
        <v>143</v>
      </c>
      <c r="B74" s="6" t="s">
        <v>19</v>
      </c>
      <c r="C74" s="6">
        <v>1.85</v>
      </c>
      <c r="D74" s="6">
        <v>0.92</v>
      </c>
      <c r="E74" s="6">
        <f>(C74+D74)*2*2.8</f>
        <v>15.511999999999999</v>
      </c>
      <c r="F74" s="7"/>
    </row>
    <row r="75" spans="1:6" x14ac:dyDescent="0.25">
      <c r="A75" s="5"/>
      <c r="B75" s="6" t="s">
        <v>20</v>
      </c>
      <c r="C75" s="6">
        <v>0.72</v>
      </c>
      <c r="D75" s="6">
        <v>2.1</v>
      </c>
      <c r="E75" s="6">
        <f>C75*D75</f>
        <v>1.512</v>
      </c>
      <c r="F75" s="7"/>
    </row>
    <row r="76" spans="1:6" x14ac:dyDescent="0.25">
      <c r="A76" s="5"/>
      <c r="B76" s="6"/>
      <c r="C76" s="6"/>
      <c r="D76" s="6"/>
      <c r="E76" s="6">
        <f>E74-E75</f>
        <v>13.999999999999998</v>
      </c>
      <c r="F76" s="7">
        <f>E76</f>
        <v>13.999999999999998</v>
      </c>
    </row>
    <row r="77" spans="1:6" x14ac:dyDescent="0.25">
      <c r="A77" s="5"/>
      <c r="B77" s="6"/>
      <c r="C77" s="6"/>
      <c r="D77" s="6"/>
      <c r="E77" s="6"/>
      <c r="F77" s="7"/>
    </row>
    <row r="78" spans="1:6" x14ac:dyDescent="0.25">
      <c r="A78" s="5" t="s">
        <v>144</v>
      </c>
      <c r="B78" s="6" t="s">
        <v>26</v>
      </c>
      <c r="C78" s="6">
        <v>1.57</v>
      </c>
      <c r="D78" s="6">
        <v>5.54</v>
      </c>
      <c r="E78" s="6">
        <f>(C78+D78)*2*2.8</f>
        <v>39.816000000000003</v>
      </c>
      <c r="F78" s="7"/>
    </row>
    <row r="79" spans="1:6" x14ac:dyDescent="0.25">
      <c r="A79" s="5"/>
      <c r="B79" s="6" t="s">
        <v>122</v>
      </c>
      <c r="C79" s="6">
        <v>1.02</v>
      </c>
      <c r="D79" s="6">
        <v>2.1</v>
      </c>
      <c r="E79" s="6">
        <f>C79*D79</f>
        <v>2.1420000000000003</v>
      </c>
      <c r="F79" s="7"/>
    </row>
    <row r="80" spans="1:6" x14ac:dyDescent="0.25">
      <c r="A80" s="5"/>
      <c r="B80" s="6" t="s">
        <v>123</v>
      </c>
      <c r="C80" s="6">
        <v>0.72</v>
      </c>
      <c r="D80" s="6">
        <v>2.1</v>
      </c>
      <c r="E80" s="6">
        <f t="shared" ref="E80:E84" si="1">C80*D80</f>
        <v>1.512</v>
      </c>
      <c r="F80" s="7"/>
    </row>
    <row r="81" spans="1:6" x14ac:dyDescent="0.25">
      <c r="A81" s="5"/>
      <c r="B81" s="6" t="s">
        <v>67</v>
      </c>
      <c r="C81" s="6">
        <v>0.92</v>
      </c>
      <c r="D81" s="6">
        <v>2.1</v>
      </c>
      <c r="E81" s="6">
        <f t="shared" si="1"/>
        <v>1.9320000000000002</v>
      </c>
      <c r="F81" s="7"/>
    </row>
    <row r="82" spans="1:6" x14ac:dyDescent="0.25">
      <c r="A82" s="5"/>
      <c r="B82" s="6" t="s">
        <v>68</v>
      </c>
      <c r="C82" s="6">
        <v>0.92</v>
      </c>
      <c r="D82" s="6">
        <v>2.1</v>
      </c>
      <c r="E82" s="6">
        <f t="shared" si="1"/>
        <v>1.9320000000000002</v>
      </c>
      <c r="F82" s="7"/>
    </row>
    <row r="83" spans="1:6" x14ac:dyDescent="0.25">
      <c r="A83" s="5"/>
      <c r="B83" s="6" t="s">
        <v>124</v>
      </c>
      <c r="C83" s="6">
        <v>1.05</v>
      </c>
      <c r="D83" s="6">
        <v>2.8</v>
      </c>
      <c r="E83" s="6">
        <f t="shared" si="1"/>
        <v>2.94</v>
      </c>
      <c r="F83" s="7"/>
    </row>
    <row r="84" spans="1:6" x14ac:dyDescent="0.25">
      <c r="A84" s="5"/>
      <c r="B84" s="6" t="s">
        <v>125</v>
      </c>
      <c r="C84" s="6">
        <v>0.72</v>
      </c>
      <c r="D84" s="6">
        <v>2.1</v>
      </c>
      <c r="E84" s="6">
        <f t="shared" si="1"/>
        <v>1.512</v>
      </c>
      <c r="F84" s="7"/>
    </row>
    <row r="85" spans="1:6" x14ac:dyDescent="0.25">
      <c r="A85" s="5"/>
      <c r="B85" s="6" t="s">
        <v>27</v>
      </c>
      <c r="C85" s="6">
        <v>1.05</v>
      </c>
      <c r="D85" s="6">
        <v>1.7</v>
      </c>
      <c r="E85" s="6">
        <f>(C85+D85)*2*2.8</f>
        <v>15.399999999999999</v>
      </c>
      <c r="F85" s="7"/>
    </row>
    <row r="86" spans="1:6" x14ac:dyDescent="0.25">
      <c r="A86" s="5"/>
      <c r="B86" s="6" t="s">
        <v>126</v>
      </c>
      <c r="C86" s="6">
        <v>0.92</v>
      </c>
      <c r="D86" s="6">
        <v>2.1</v>
      </c>
      <c r="E86" s="6">
        <f>C86*D86</f>
        <v>1.9320000000000002</v>
      </c>
      <c r="F86" s="7"/>
    </row>
    <row r="87" spans="1:6" x14ac:dyDescent="0.25">
      <c r="A87" s="5"/>
      <c r="B87" s="6" t="s">
        <v>127</v>
      </c>
      <c r="C87" s="6">
        <v>0.72</v>
      </c>
      <c r="D87" s="6">
        <v>2.1</v>
      </c>
      <c r="E87" s="6">
        <f>C87*D87</f>
        <v>1.512</v>
      </c>
      <c r="F87" s="7"/>
    </row>
    <row r="88" spans="1:6" x14ac:dyDescent="0.25">
      <c r="A88" s="5"/>
      <c r="B88" s="6" t="s">
        <v>128</v>
      </c>
      <c r="C88" s="6">
        <v>1.05</v>
      </c>
      <c r="D88" s="6">
        <v>2.8</v>
      </c>
      <c r="E88" s="6">
        <f>C88*D88</f>
        <v>2.94</v>
      </c>
      <c r="F88" s="7"/>
    </row>
    <row r="89" spans="1:6" x14ac:dyDescent="0.25">
      <c r="A89" s="5"/>
      <c r="B89" s="6" t="s">
        <v>29</v>
      </c>
      <c r="C89" s="6"/>
      <c r="D89" s="6"/>
      <c r="E89" s="6">
        <f>E78-E79-E80-E81-E82-E83-E84+E85-E86-E87-E88</f>
        <v>36.861999999999995</v>
      </c>
      <c r="F89" s="7">
        <f>E89</f>
        <v>36.861999999999995</v>
      </c>
    </row>
    <row r="90" spans="1:6" x14ac:dyDescent="0.25">
      <c r="A90" s="5"/>
      <c r="B90" s="6"/>
      <c r="C90" s="6"/>
      <c r="D90" s="6"/>
      <c r="E90" s="6"/>
      <c r="F90" s="7"/>
    </row>
    <row r="91" spans="1:6" x14ac:dyDescent="0.25">
      <c r="A91" s="5" t="s">
        <v>145</v>
      </c>
      <c r="B91" s="6" t="s">
        <v>130</v>
      </c>
      <c r="C91" s="6">
        <v>1.57</v>
      </c>
      <c r="D91" s="6">
        <v>1.69</v>
      </c>
      <c r="E91" s="6">
        <f>(C91+D91)*2*2.8</f>
        <v>18.255999999999997</v>
      </c>
      <c r="F91" s="7"/>
    </row>
    <row r="92" spans="1:6" x14ac:dyDescent="0.25">
      <c r="A92" s="5"/>
      <c r="B92" s="6" t="s">
        <v>20</v>
      </c>
      <c r="C92" s="6">
        <v>0.72</v>
      </c>
      <c r="D92" s="6">
        <v>2.1</v>
      </c>
      <c r="E92" s="6">
        <f>C92*D92</f>
        <v>1.512</v>
      </c>
      <c r="F92" s="7"/>
    </row>
    <row r="93" spans="1:6" x14ac:dyDescent="0.25">
      <c r="A93" s="5"/>
      <c r="B93" s="6" t="s">
        <v>131</v>
      </c>
      <c r="C93" s="6"/>
      <c r="D93" s="6"/>
      <c r="E93" s="6">
        <f>E91-E92</f>
        <v>16.743999999999996</v>
      </c>
      <c r="F93" s="7">
        <f>E93</f>
        <v>16.743999999999996</v>
      </c>
    </row>
    <row r="94" spans="1:6" x14ac:dyDescent="0.25">
      <c r="A94" s="5"/>
      <c r="B94" s="6"/>
      <c r="C94" s="6"/>
      <c r="D94" s="6"/>
      <c r="E94" s="6"/>
      <c r="F94" s="7"/>
    </row>
    <row r="95" spans="1:6" x14ac:dyDescent="0.25">
      <c r="A95" s="5" t="s">
        <v>146</v>
      </c>
      <c r="B95" s="6" t="s">
        <v>133</v>
      </c>
      <c r="C95" s="6">
        <v>3.5</v>
      </c>
      <c r="D95" s="6">
        <v>1.5</v>
      </c>
      <c r="E95" s="6">
        <f>(C95+D95)*2*2.8</f>
        <v>28</v>
      </c>
      <c r="F95" s="7"/>
    </row>
    <row r="96" spans="1:6" x14ac:dyDescent="0.25">
      <c r="A96" s="5"/>
      <c r="B96" s="6" t="s">
        <v>9</v>
      </c>
      <c r="C96" s="6">
        <v>1.93</v>
      </c>
      <c r="D96" s="6">
        <v>2.8</v>
      </c>
      <c r="E96" s="6">
        <f>C96*D96</f>
        <v>5.4039999999999999</v>
      </c>
      <c r="F96" s="7"/>
    </row>
    <row r="97" spans="1:7" x14ac:dyDescent="0.25">
      <c r="A97" s="5"/>
      <c r="B97" s="6" t="s">
        <v>134</v>
      </c>
      <c r="C97" s="6">
        <v>3.6</v>
      </c>
      <c r="D97" s="6">
        <v>2.2999999999999998</v>
      </c>
      <c r="E97" s="6">
        <f>C97*D97</f>
        <v>8.2799999999999994</v>
      </c>
      <c r="F97" s="7"/>
    </row>
    <row r="98" spans="1:7" x14ac:dyDescent="0.25">
      <c r="A98" s="5"/>
      <c r="B98" s="6"/>
      <c r="C98" s="6"/>
      <c r="D98" s="6"/>
      <c r="E98" s="6">
        <f>E95-E96-E97</f>
        <v>14.316000000000001</v>
      </c>
      <c r="F98" s="7">
        <f>E98</f>
        <v>14.316000000000001</v>
      </c>
    </row>
    <row r="99" spans="1:7" x14ac:dyDescent="0.25">
      <c r="A99" s="5"/>
      <c r="B99" s="6"/>
      <c r="C99" s="6"/>
      <c r="D99" s="6"/>
      <c r="E99" s="6"/>
      <c r="F99" s="7"/>
    </row>
    <row r="100" spans="1:7" x14ac:dyDescent="0.25">
      <c r="A100" s="5" t="s">
        <v>147</v>
      </c>
      <c r="B100" s="6" t="s">
        <v>135</v>
      </c>
      <c r="C100" s="6">
        <v>3.5</v>
      </c>
      <c r="D100" s="6">
        <v>1.5</v>
      </c>
      <c r="E100" s="6">
        <f>(C100+D100)*2*2.8</f>
        <v>28</v>
      </c>
      <c r="F100" s="7"/>
    </row>
    <row r="101" spans="1:7" x14ac:dyDescent="0.25">
      <c r="A101" s="5"/>
      <c r="B101" s="6" t="s">
        <v>9</v>
      </c>
      <c r="C101" s="6">
        <v>1.69</v>
      </c>
      <c r="D101" s="6">
        <v>2.8</v>
      </c>
      <c r="E101" s="6">
        <f>C101*D101</f>
        <v>4.7319999999999993</v>
      </c>
      <c r="F101" s="7"/>
    </row>
    <row r="102" spans="1:7" x14ac:dyDescent="0.25">
      <c r="A102" s="5"/>
      <c r="B102" s="6" t="s">
        <v>134</v>
      </c>
      <c r="C102" s="6">
        <v>5</v>
      </c>
      <c r="D102" s="6">
        <v>2.2999999999999998</v>
      </c>
      <c r="E102" s="6">
        <f>C102*D102</f>
        <v>11.5</v>
      </c>
      <c r="F102" s="7"/>
    </row>
    <row r="103" spans="1:7" x14ac:dyDescent="0.25">
      <c r="A103" s="5"/>
      <c r="B103" s="6"/>
      <c r="C103" s="6"/>
      <c r="D103" s="6"/>
      <c r="E103" s="6">
        <f>E100-E101-E102</f>
        <v>11.768000000000001</v>
      </c>
      <c r="F103" s="7">
        <f>E103</f>
        <v>11.768000000000001</v>
      </c>
    </row>
    <row r="104" spans="1:7" x14ac:dyDescent="0.25">
      <c r="A104" s="8"/>
      <c r="B104" s="9"/>
      <c r="C104" s="9"/>
      <c r="D104" s="9"/>
      <c r="E104" s="9"/>
      <c r="F104" s="10">
        <f>SUM(F58:F103)</f>
        <v>218.54199999999997</v>
      </c>
      <c r="G104">
        <f>F104</f>
        <v>218.54199999999997</v>
      </c>
    </row>
    <row r="106" spans="1:7" x14ac:dyDescent="0.25">
      <c r="A106" s="1">
        <v>2.2999999999999998</v>
      </c>
      <c r="B106" s="2" t="s">
        <v>137</v>
      </c>
      <c r="C106" s="3" t="s">
        <v>51</v>
      </c>
      <c r="D106" s="3" t="s">
        <v>52</v>
      </c>
      <c r="E106" s="3"/>
      <c r="F106" s="4" t="s">
        <v>30</v>
      </c>
    </row>
    <row r="107" spans="1:7" x14ac:dyDescent="0.25">
      <c r="A107" s="5" t="s">
        <v>138</v>
      </c>
      <c r="B107" s="6" t="s">
        <v>8</v>
      </c>
      <c r="C107" s="6">
        <v>3.26</v>
      </c>
      <c r="D107" s="6">
        <v>4.26</v>
      </c>
      <c r="E107" s="6">
        <f>(C107+D107)*2*2.8</f>
        <v>42.111999999999995</v>
      </c>
      <c r="F107" s="7"/>
    </row>
    <row r="108" spans="1:7" x14ac:dyDescent="0.25">
      <c r="A108" s="5"/>
      <c r="B108" s="6" t="s">
        <v>9</v>
      </c>
      <c r="C108" s="6">
        <v>1.94</v>
      </c>
      <c r="D108" s="6">
        <v>2.8</v>
      </c>
      <c r="E108" s="6">
        <f>C108*D108</f>
        <v>5.4319999999999995</v>
      </c>
      <c r="F108" s="7"/>
    </row>
    <row r="109" spans="1:7" x14ac:dyDescent="0.25">
      <c r="A109" s="5"/>
      <c r="B109" s="6" t="s">
        <v>4</v>
      </c>
      <c r="C109" s="6">
        <v>0.92</v>
      </c>
      <c r="D109" s="6">
        <v>2.1</v>
      </c>
      <c r="E109" s="6">
        <f>C109*D109</f>
        <v>1.9320000000000002</v>
      </c>
      <c r="F109" s="7"/>
    </row>
    <row r="110" spans="1:7" x14ac:dyDescent="0.25">
      <c r="A110" s="5"/>
      <c r="B110" s="6"/>
      <c r="C110" s="6"/>
      <c r="D110" s="6"/>
      <c r="E110" s="6">
        <f>E107-E108-E109</f>
        <v>34.74799999999999</v>
      </c>
      <c r="F110" s="7">
        <f>E110</f>
        <v>34.74799999999999</v>
      </c>
    </row>
    <row r="111" spans="1:7" x14ac:dyDescent="0.25">
      <c r="A111" s="5"/>
      <c r="B111" s="6"/>
      <c r="C111" s="6"/>
      <c r="D111" s="6"/>
      <c r="E111" s="6"/>
      <c r="F111" s="7"/>
    </row>
    <row r="112" spans="1:7" x14ac:dyDescent="0.25">
      <c r="A112" s="5" t="s">
        <v>148</v>
      </c>
      <c r="B112" s="6" t="s">
        <v>22</v>
      </c>
      <c r="C112" s="6">
        <v>3.17</v>
      </c>
      <c r="D112" s="6">
        <v>3.62</v>
      </c>
      <c r="E112" s="6">
        <f>(C112+D112)*2*2.8</f>
        <v>38.024000000000001</v>
      </c>
      <c r="F112" s="7"/>
    </row>
    <row r="113" spans="1:6" x14ac:dyDescent="0.25">
      <c r="A113" s="5"/>
      <c r="B113" s="6" t="s">
        <v>9</v>
      </c>
      <c r="C113" s="6">
        <v>1.99</v>
      </c>
      <c r="D113" s="6">
        <v>2.8</v>
      </c>
      <c r="E113" s="6">
        <f>C113*D113</f>
        <v>5.5720000000000001</v>
      </c>
      <c r="F113" s="7"/>
    </row>
    <row r="114" spans="1:6" x14ac:dyDescent="0.25">
      <c r="A114" s="5"/>
      <c r="B114" s="6" t="s">
        <v>4</v>
      </c>
      <c r="C114" s="6">
        <v>0.92</v>
      </c>
      <c r="D114" s="6">
        <v>2.1</v>
      </c>
      <c r="E114" s="6">
        <f>C114*D114</f>
        <v>1.9320000000000002</v>
      </c>
      <c r="F114" s="7"/>
    </row>
    <row r="115" spans="1:6" x14ac:dyDescent="0.25">
      <c r="A115" s="5"/>
      <c r="B115" s="6"/>
      <c r="C115" s="6"/>
      <c r="D115" s="6"/>
      <c r="E115" s="6">
        <f>E112-E113-E114</f>
        <v>30.52</v>
      </c>
      <c r="F115" s="7">
        <f>E115</f>
        <v>30.52</v>
      </c>
    </row>
    <row r="116" spans="1:6" x14ac:dyDescent="0.25">
      <c r="A116" s="5"/>
      <c r="B116" s="6"/>
      <c r="C116" s="6"/>
      <c r="D116" s="6"/>
      <c r="E116" s="6"/>
      <c r="F116" s="7"/>
    </row>
    <row r="117" spans="1:6" x14ac:dyDescent="0.25">
      <c r="A117" s="5" t="s">
        <v>149</v>
      </c>
      <c r="B117" s="6" t="s">
        <v>76</v>
      </c>
      <c r="C117" s="6">
        <v>4.08</v>
      </c>
      <c r="D117" s="6">
        <v>3.62</v>
      </c>
      <c r="E117" s="6">
        <f>(C117+D117)*2*2.8</f>
        <v>43.12</v>
      </c>
      <c r="F117" s="7"/>
    </row>
    <row r="118" spans="1:6" x14ac:dyDescent="0.25">
      <c r="A118" s="5"/>
      <c r="B118" s="6" t="s">
        <v>9</v>
      </c>
      <c r="C118" s="6">
        <v>1.99</v>
      </c>
      <c r="D118" s="6">
        <v>2.8</v>
      </c>
      <c r="E118" s="6">
        <f>C118*D118</f>
        <v>5.5720000000000001</v>
      </c>
      <c r="F118" s="7"/>
    </row>
    <row r="119" spans="1:6" x14ac:dyDescent="0.25">
      <c r="A119" s="5"/>
      <c r="B119" s="6" t="s">
        <v>4</v>
      </c>
      <c r="C119" s="6">
        <v>1.31</v>
      </c>
      <c r="D119" s="6">
        <v>2.1</v>
      </c>
      <c r="E119" s="6">
        <f>C119*D119</f>
        <v>2.7510000000000003</v>
      </c>
      <c r="F119" s="7"/>
    </row>
    <row r="120" spans="1:6" x14ac:dyDescent="0.25">
      <c r="A120" s="5"/>
      <c r="B120" s="6"/>
      <c r="C120" s="6"/>
      <c r="D120" s="6"/>
      <c r="E120" s="6">
        <f>E117-E118-E119</f>
        <v>34.796999999999997</v>
      </c>
      <c r="F120" s="7">
        <f>E120</f>
        <v>34.796999999999997</v>
      </c>
    </row>
    <row r="121" spans="1:6" x14ac:dyDescent="0.25">
      <c r="A121" s="5"/>
      <c r="B121" s="6"/>
      <c r="C121" s="6"/>
      <c r="D121" s="6"/>
      <c r="E121" s="6"/>
      <c r="F121" s="7"/>
    </row>
    <row r="122" spans="1:6" x14ac:dyDescent="0.25">
      <c r="A122" s="5" t="s">
        <v>150</v>
      </c>
      <c r="B122" s="6" t="s">
        <v>36</v>
      </c>
      <c r="C122" s="6">
        <v>2.72</v>
      </c>
      <c r="D122" s="6">
        <v>3.49</v>
      </c>
      <c r="E122" s="6">
        <f>(C122+D122)*2*2.8</f>
        <v>34.776000000000003</v>
      </c>
      <c r="F122" s="7"/>
    </row>
    <row r="123" spans="1:6" x14ac:dyDescent="0.25">
      <c r="A123" s="5"/>
      <c r="B123" s="6" t="s">
        <v>23</v>
      </c>
      <c r="C123" s="6">
        <v>1.31</v>
      </c>
      <c r="D123" s="6">
        <v>1.45</v>
      </c>
      <c r="E123" s="6">
        <v>0</v>
      </c>
      <c r="F123" s="7"/>
    </row>
    <row r="124" spans="1:6" x14ac:dyDescent="0.25">
      <c r="A124" s="5"/>
      <c r="B124" s="6" t="s">
        <v>4</v>
      </c>
      <c r="C124" s="6">
        <v>0.92</v>
      </c>
      <c r="D124" s="6">
        <v>2.1</v>
      </c>
      <c r="E124" s="6">
        <f>C124*D124</f>
        <v>1.9320000000000002</v>
      </c>
      <c r="F124" s="7"/>
    </row>
    <row r="125" spans="1:6" x14ac:dyDescent="0.25">
      <c r="A125" s="5"/>
      <c r="B125" s="6"/>
      <c r="C125" s="6"/>
      <c r="D125" s="6"/>
      <c r="E125" s="6">
        <f>E122-E123-E124</f>
        <v>32.844000000000001</v>
      </c>
      <c r="F125" s="7">
        <f>E125</f>
        <v>32.844000000000001</v>
      </c>
    </row>
    <row r="126" spans="1:6" x14ac:dyDescent="0.25">
      <c r="A126" s="5"/>
      <c r="B126" s="6"/>
      <c r="C126" s="6"/>
      <c r="D126" s="6"/>
      <c r="E126" s="6"/>
      <c r="F126" s="7"/>
    </row>
    <row r="127" spans="1:6" x14ac:dyDescent="0.25">
      <c r="A127" s="5" t="s">
        <v>151</v>
      </c>
      <c r="B127" s="6" t="s">
        <v>61</v>
      </c>
      <c r="C127" s="6">
        <v>1.96</v>
      </c>
      <c r="D127" s="6">
        <v>1.96</v>
      </c>
      <c r="E127" s="6">
        <f>(C127+D127)*2*2.8</f>
        <v>21.951999999999998</v>
      </c>
      <c r="F127" s="7"/>
    </row>
    <row r="128" spans="1:6" x14ac:dyDescent="0.25">
      <c r="A128" s="5"/>
      <c r="B128" s="6" t="s">
        <v>20</v>
      </c>
      <c r="C128" s="6">
        <v>0.72</v>
      </c>
      <c r="D128" s="6">
        <v>2.1</v>
      </c>
      <c r="E128" s="6">
        <f>C128*D128</f>
        <v>1.512</v>
      </c>
      <c r="F128" s="7"/>
    </row>
    <row r="129" spans="1:6" x14ac:dyDescent="0.25">
      <c r="A129" s="5"/>
      <c r="B129" s="6"/>
      <c r="C129" s="6"/>
      <c r="D129" s="6"/>
      <c r="E129" s="6">
        <f>E127-E128</f>
        <v>20.439999999999998</v>
      </c>
      <c r="F129" s="7">
        <f>E129</f>
        <v>20.439999999999998</v>
      </c>
    </row>
    <row r="130" spans="1:6" x14ac:dyDescent="0.25">
      <c r="A130" s="5"/>
      <c r="B130" s="6"/>
      <c r="C130" s="6"/>
      <c r="D130" s="6"/>
      <c r="E130" s="6"/>
      <c r="F130" s="7"/>
    </row>
    <row r="131" spans="1:6" x14ac:dyDescent="0.25">
      <c r="A131" s="5" t="s">
        <v>152</v>
      </c>
      <c r="B131" s="6" t="s">
        <v>19</v>
      </c>
      <c r="C131" s="6">
        <v>1.85</v>
      </c>
      <c r="D131" s="6">
        <v>0.92</v>
      </c>
      <c r="E131" s="6">
        <f>(C131+D131)*2*2.8</f>
        <v>15.511999999999999</v>
      </c>
      <c r="F131" s="7"/>
    </row>
    <row r="132" spans="1:6" x14ac:dyDescent="0.25">
      <c r="A132" s="5"/>
      <c r="B132" s="6" t="s">
        <v>20</v>
      </c>
      <c r="C132" s="6">
        <v>1.7</v>
      </c>
      <c r="D132" s="6">
        <v>1.31</v>
      </c>
      <c r="E132" s="6">
        <f>C132*D132</f>
        <v>2.2269999999999999</v>
      </c>
      <c r="F132" s="7"/>
    </row>
    <row r="133" spans="1:6" x14ac:dyDescent="0.25">
      <c r="A133" s="5"/>
      <c r="B133" s="6"/>
      <c r="C133" s="6"/>
      <c r="D133" s="6"/>
      <c r="E133" s="6">
        <f>E131-E132</f>
        <v>13.284999999999998</v>
      </c>
      <c r="F133" s="7">
        <f>E133</f>
        <v>13.284999999999998</v>
      </c>
    </row>
    <row r="134" spans="1:6" x14ac:dyDescent="0.25">
      <c r="A134" s="5"/>
      <c r="B134" s="6"/>
      <c r="C134" s="6"/>
      <c r="D134" s="6"/>
      <c r="E134" s="6"/>
      <c r="F134" s="7"/>
    </row>
    <row r="135" spans="1:6" x14ac:dyDescent="0.25">
      <c r="A135" s="5" t="s">
        <v>153</v>
      </c>
      <c r="B135" s="6" t="s">
        <v>26</v>
      </c>
      <c r="C135" s="6">
        <v>6.98</v>
      </c>
      <c r="D135" s="6">
        <v>1.7</v>
      </c>
      <c r="E135" s="6">
        <f>(C135+D135)*2*2.8</f>
        <v>48.607999999999997</v>
      </c>
      <c r="F135" s="7"/>
    </row>
    <row r="136" spans="1:6" x14ac:dyDescent="0.25">
      <c r="A136" s="5"/>
      <c r="B136" s="6" t="s">
        <v>122</v>
      </c>
      <c r="C136" s="6">
        <v>1.02</v>
      </c>
      <c r="D136" s="6">
        <v>2.1</v>
      </c>
      <c r="E136" s="6">
        <f>C136*D136</f>
        <v>2.1420000000000003</v>
      </c>
      <c r="F136" s="7"/>
    </row>
    <row r="137" spans="1:6" x14ac:dyDescent="0.25">
      <c r="A137" s="5"/>
      <c r="B137" s="6" t="s">
        <v>126</v>
      </c>
      <c r="C137" s="6">
        <v>0.92</v>
      </c>
      <c r="D137" s="6">
        <v>2.1</v>
      </c>
      <c r="E137" s="6">
        <f t="shared" ref="E137:E139" si="2">C137*D137</f>
        <v>1.9320000000000002</v>
      </c>
      <c r="F137" s="7"/>
    </row>
    <row r="138" spans="1:6" x14ac:dyDescent="0.25">
      <c r="A138" s="5"/>
      <c r="B138" s="6" t="s">
        <v>83</v>
      </c>
      <c r="C138" s="6">
        <v>1.31</v>
      </c>
      <c r="D138" s="6">
        <v>2.1</v>
      </c>
      <c r="E138" s="6">
        <f t="shared" si="2"/>
        <v>2.7510000000000003</v>
      </c>
      <c r="F138" s="7"/>
    </row>
    <row r="139" spans="1:6" x14ac:dyDescent="0.25">
      <c r="A139" s="5"/>
      <c r="B139" s="6" t="s">
        <v>68</v>
      </c>
      <c r="C139" s="6">
        <v>0.92</v>
      </c>
      <c r="D139" s="6">
        <v>2.1</v>
      </c>
      <c r="E139" s="6">
        <f t="shared" si="2"/>
        <v>1.9320000000000002</v>
      </c>
      <c r="F139" s="7"/>
    </row>
    <row r="140" spans="1:6" x14ac:dyDescent="0.25">
      <c r="A140" s="5"/>
      <c r="B140" s="6" t="s">
        <v>125</v>
      </c>
      <c r="C140" s="6">
        <v>0.72</v>
      </c>
      <c r="D140" s="6">
        <v>2.1</v>
      </c>
      <c r="E140" s="6">
        <f>C140*D140</f>
        <v>1.512</v>
      </c>
      <c r="F140" s="7"/>
    </row>
    <row r="141" spans="1:6" x14ac:dyDescent="0.25">
      <c r="A141" s="5"/>
      <c r="B141" s="6" t="s">
        <v>124</v>
      </c>
      <c r="C141" s="6">
        <v>1.18</v>
      </c>
      <c r="D141" s="6">
        <v>2.8</v>
      </c>
      <c r="E141" s="6">
        <f>C141*D141</f>
        <v>3.3039999999999998</v>
      </c>
      <c r="F141" s="7"/>
    </row>
    <row r="142" spans="1:6" x14ac:dyDescent="0.25">
      <c r="A142" s="5"/>
      <c r="B142" s="6" t="s">
        <v>27</v>
      </c>
      <c r="C142" s="6">
        <v>1.18</v>
      </c>
      <c r="D142" s="6">
        <v>1.96</v>
      </c>
      <c r="E142" s="6">
        <f>(C142+D142)*2*2.8</f>
        <v>17.583999999999996</v>
      </c>
      <c r="F142" s="7"/>
    </row>
    <row r="143" spans="1:6" x14ac:dyDescent="0.25">
      <c r="A143" s="5"/>
      <c r="B143" s="6" t="s">
        <v>126</v>
      </c>
      <c r="C143" s="6">
        <v>0.92</v>
      </c>
      <c r="D143" s="6">
        <v>2.1</v>
      </c>
      <c r="E143" s="6">
        <f>C143*D143</f>
        <v>1.9320000000000002</v>
      </c>
      <c r="F143" s="7"/>
    </row>
    <row r="144" spans="1:6" x14ac:dyDescent="0.25">
      <c r="A144" s="5"/>
      <c r="B144" s="6" t="s">
        <v>127</v>
      </c>
      <c r="C144" s="6">
        <v>0.72</v>
      </c>
      <c r="D144" s="6">
        <v>2.1</v>
      </c>
      <c r="E144" s="6">
        <f>C144*D144</f>
        <v>1.512</v>
      </c>
      <c r="F144" s="7"/>
    </row>
    <row r="145" spans="1:6" x14ac:dyDescent="0.25">
      <c r="A145" s="5"/>
      <c r="B145" s="6" t="s">
        <v>128</v>
      </c>
      <c r="C145" s="6">
        <v>1.18</v>
      </c>
      <c r="D145" s="6">
        <v>2.8</v>
      </c>
      <c r="E145" s="6">
        <f>C145*D145</f>
        <v>3.3039999999999998</v>
      </c>
      <c r="F145" s="7"/>
    </row>
    <row r="146" spans="1:6" x14ac:dyDescent="0.25">
      <c r="A146" s="5"/>
      <c r="B146" s="6" t="s">
        <v>29</v>
      </c>
      <c r="C146" s="6"/>
      <c r="D146" s="6"/>
      <c r="E146" s="6">
        <f>E135+E142-SUM(E136:E141)-SUM(E143:E145)</f>
        <v>45.870999999999995</v>
      </c>
      <c r="F146" s="7">
        <f>E146</f>
        <v>45.870999999999995</v>
      </c>
    </row>
    <row r="147" spans="1:6" x14ac:dyDescent="0.25">
      <c r="A147" s="5"/>
      <c r="B147" s="6"/>
      <c r="C147" s="6"/>
      <c r="D147" s="6"/>
      <c r="E147" s="6"/>
      <c r="F147" s="7"/>
    </row>
    <row r="148" spans="1:6" x14ac:dyDescent="0.25">
      <c r="A148" s="5" t="s">
        <v>154</v>
      </c>
      <c r="B148" s="6" t="s">
        <v>135</v>
      </c>
      <c r="C148" s="6">
        <v>3.5</v>
      </c>
      <c r="D148" s="6">
        <v>1.5</v>
      </c>
      <c r="E148" s="6">
        <f>(C148+D148)*2*2.8</f>
        <v>28</v>
      </c>
      <c r="F148" s="7"/>
    </row>
    <row r="149" spans="1:6" x14ac:dyDescent="0.25">
      <c r="A149" s="5"/>
      <c r="B149" s="6" t="s">
        <v>9</v>
      </c>
      <c r="C149" s="6">
        <v>1.99</v>
      </c>
      <c r="D149" s="6">
        <v>2.8</v>
      </c>
      <c r="E149" s="6">
        <f>C149*D149</f>
        <v>5.5720000000000001</v>
      </c>
      <c r="F149" s="7"/>
    </row>
    <row r="150" spans="1:6" x14ac:dyDescent="0.25">
      <c r="A150" s="5"/>
      <c r="B150" s="6" t="s">
        <v>134</v>
      </c>
      <c r="C150" s="6">
        <v>5</v>
      </c>
      <c r="D150" s="6">
        <v>2.2999999999999998</v>
      </c>
      <c r="E150" s="6">
        <f>C150*D150</f>
        <v>11.5</v>
      </c>
      <c r="F150" s="7"/>
    </row>
    <row r="151" spans="1:6" x14ac:dyDescent="0.25">
      <c r="A151" s="5"/>
      <c r="B151" s="6"/>
      <c r="C151" s="6"/>
      <c r="D151" s="6"/>
      <c r="E151" s="6">
        <f>E148-E149-E150</f>
        <v>10.928000000000001</v>
      </c>
      <c r="F151" s="7">
        <f>E151</f>
        <v>10.928000000000001</v>
      </c>
    </row>
    <row r="152" spans="1:6" x14ac:dyDescent="0.25">
      <c r="A152" s="5"/>
      <c r="B152" s="6"/>
      <c r="C152" s="6"/>
      <c r="D152" s="6"/>
      <c r="E152" s="6"/>
      <c r="F152" s="7"/>
    </row>
    <row r="153" spans="1:6" x14ac:dyDescent="0.25">
      <c r="A153" s="5" t="s">
        <v>159</v>
      </c>
      <c r="B153" s="6" t="s">
        <v>135</v>
      </c>
      <c r="C153" s="6">
        <v>3.5</v>
      </c>
      <c r="D153" s="6">
        <v>1.5</v>
      </c>
      <c r="E153" s="6">
        <f>(C153+D153)*2*2.8</f>
        <v>28</v>
      </c>
      <c r="F153" s="7"/>
    </row>
    <row r="154" spans="1:6" x14ac:dyDescent="0.25">
      <c r="A154" s="5"/>
      <c r="B154" s="6" t="s">
        <v>9</v>
      </c>
      <c r="C154" s="6">
        <v>1.99</v>
      </c>
      <c r="D154" s="6">
        <v>2.8</v>
      </c>
      <c r="E154" s="6">
        <f>C154*D154</f>
        <v>5.5720000000000001</v>
      </c>
      <c r="F154" s="7"/>
    </row>
    <row r="155" spans="1:6" x14ac:dyDescent="0.25">
      <c r="A155" s="5"/>
      <c r="B155" s="6" t="s">
        <v>134</v>
      </c>
      <c r="C155" s="6">
        <v>5</v>
      </c>
      <c r="D155" s="6">
        <v>2.2999999999999998</v>
      </c>
      <c r="E155" s="6">
        <f>C155*D155</f>
        <v>11.5</v>
      </c>
      <c r="F155" s="7"/>
    </row>
    <row r="156" spans="1:6" x14ac:dyDescent="0.25">
      <c r="A156" s="5"/>
      <c r="B156" s="6"/>
      <c r="C156" s="6"/>
      <c r="D156" s="6"/>
      <c r="E156" s="6">
        <f>E153-E154-E155</f>
        <v>10.928000000000001</v>
      </c>
      <c r="F156" s="7">
        <f>E156</f>
        <v>10.928000000000001</v>
      </c>
    </row>
    <row r="157" spans="1:6" x14ac:dyDescent="0.25">
      <c r="A157" s="5"/>
      <c r="B157" s="6"/>
      <c r="C157" s="6"/>
      <c r="D157" s="6"/>
      <c r="E157" s="6"/>
      <c r="F157" s="7"/>
    </row>
    <row r="158" spans="1:6" x14ac:dyDescent="0.25">
      <c r="A158" s="5" t="s">
        <v>160</v>
      </c>
      <c r="B158" s="6" t="s">
        <v>133</v>
      </c>
      <c r="C158" s="6">
        <v>3.5</v>
      </c>
      <c r="D158" s="6">
        <v>1.5</v>
      </c>
      <c r="E158" s="6">
        <f>(C158+D158)*2*2.8</f>
        <v>28</v>
      </c>
      <c r="F158" s="7"/>
    </row>
    <row r="159" spans="1:6" x14ac:dyDescent="0.25">
      <c r="A159" s="5"/>
      <c r="B159" s="6" t="s">
        <v>9</v>
      </c>
      <c r="C159" s="6">
        <v>1.94</v>
      </c>
      <c r="D159" s="6">
        <v>2.8</v>
      </c>
      <c r="E159" s="6">
        <f>C159*D159</f>
        <v>5.4319999999999995</v>
      </c>
      <c r="F159" s="7"/>
    </row>
    <row r="160" spans="1:6" x14ac:dyDescent="0.25">
      <c r="A160" s="5"/>
      <c r="B160" s="6" t="s">
        <v>134</v>
      </c>
      <c r="C160" s="6">
        <v>3.6</v>
      </c>
      <c r="D160" s="6">
        <v>2.2999999999999998</v>
      </c>
      <c r="E160" s="6">
        <f>C160*D160</f>
        <v>8.2799999999999994</v>
      </c>
      <c r="F160" s="7"/>
    </row>
    <row r="161" spans="1:7" x14ac:dyDescent="0.25">
      <c r="A161" s="5"/>
      <c r="B161" s="6"/>
      <c r="C161" s="6"/>
      <c r="D161" s="6"/>
      <c r="E161" s="6">
        <f>E158-E159-E160</f>
        <v>14.288000000000002</v>
      </c>
      <c r="F161" s="7">
        <f>E161</f>
        <v>14.288000000000002</v>
      </c>
    </row>
    <row r="162" spans="1:7" x14ac:dyDescent="0.25">
      <c r="A162" s="8"/>
      <c r="B162" s="9"/>
      <c r="C162" s="9"/>
      <c r="D162" s="9"/>
      <c r="E162" s="9"/>
      <c r="F162" s="10">
        <f>SUM(F110:F161)</f>
        <v>248.649</v>
      </c>
      <c r="G162">
        <f>F162</f>
        <v>248.649</v>
      </c>
    </row>
    <row r="164" spans="1:7" x14ac:dyDescent="0.25">
      <c r="A164" s="1">
        <v>2.4</v>
      </c>
      <c r="B164" s="2" t="s">
        <v>137</v>
      </c>
      <c r="C164" s="3" t="s">
        <v>51</v>
      </c>
      <c r="D164" s="3" t="s">
        <v>52</v>
      </c>
      <c r="E164" s="3"/>
      <c r="F164" s="4" t="s">
        <v>30</v>
      </c>
    </row>
    <row r="165" spans="1:7" x14ac:dyDescent="0.25">
      <c r="A165" s="5" t="s">
        <v>155</v>
      </c>
      <c r="B165" s="6" t="s">
        <v>8</v>
      </c>
      <c r="C165" s="6">
        <v>3.26</v>
      </c>
      <c r="D165" s="6">
        <v>4.26</v>
      </c>
      <c r="E165" s="6">
        <f>(C165+D165)*2*2.8</f>
        <v>42.111999999999995</v>
      </c>
      <c r="F165" s="7"/>
    </row>
    <row r="166" spans="1:7" x14ac:dyDescent="0.25">
      <c r="A166" s="5"/>
      <c r="B166" s="6" t="s">
        <v>9</v>
      </c>
      <c r="C166" s="6">
        <v>1.94</v>
      </c>
      <c r="D166" s="6">
        <v>2.8</v>
      </c>
      <c r="E166" s="6">
        <f>C166*D166</f>
        <v>5.4319999999999995</v>
      </c>
      <c r="F166" s="7"/>
    </row>
    <row r="167" spans="1:7" x14ac:dyDescent="0.25">
      <c r="A167" s="5"/>
      <c r="B167" s="6" t="s">
        <v>4</v>
      </c>
      <c r="C167" s="6">
        <v>0.92</v>
      </c>
      <c r="D167" s="6">
        <v>2.1</v>
      </c>
      <c r="E167" s="6">
        <f>C167*D167</f>
        <v>1.9320000000000002</v>
      </c>
      <c r="F167" s="7"/>
    </row>
    <row r="168" spans="1:7" x14ac:dyDescent="0.25">
      <c r="A168" s="5"/>
      <c r="B168" s="6"/>
      <c r="C168" s="6"/>
      <c r="D168" s="6"/>
      <c r="E168" s="6">
        <f>E165-E166-E167</f>
        <v>34.74799999999999</v>
      </c>
      <c r="F168" s="7">
        <f>E168</f>
        <v>34.74799999999999</v>
      </c>
    </row>
    <row r="169" spans="1:7" x14ac:dyDescent="0.25">
      <c r="A169" s="5"/>
      <c r="B169" s="6"/>
      <c r="C169" s="6"/>
      <c r="D169" s="6"/>
      <c r="E169" s="6"/>
      <c r="F169" s="7"/>
    </row>
    <row r="170" spans="1:7" x14ac:dyDescent="0.25">
      <c r="A170" s="5" t="s">
        <v>156</v>
      </c>
      <c r="B170" s="6" t="s">
        <v>22</v>
      </c>
      <c r="C170" s="6">
        <v>3.17</v>
      </c>
      <c r="D170" s="6">
        <v>3.62</v>
      </c>
      <c r="E170" s="6">
        <f>(C170+D170)*2*2.8</f>
        <v>38.024000000000001</v>
      </c>
      <c r="F170" s="7"/>
    </row>
    <row r="171" spans="1:7" x14ac:dyDescent="0.25">
      <c r="A171" s="5"/>
      <c r="B171" s="6" t="s">
        <v>9</v>
      </c>
      <c r="C171" s="6">
        <v>1.99</v>
      </c>
      <c r="D171" s="6">
        <v>2.8</v>
      </c>
      <c r="E171" s="6">
        <f>C171*D171</f>
        <v>5.5720000000000001</v>
      </c>
      <c r="F171" s="7"/>
    </row>
    <row r="172" spans="1:7" x14ac:dyDescent="0.25">
      <c r="A172" s="5"/>
      <c r="B172" s="6" t="s">
        <v>4</v>
      </c>
      <c r="C172" s="6">
        <v>0.92</v>
      </c>
      <c r="D172" s="6">
        <v>2.1</v>
      </c>
      <c r="E172" s="6">
        <f>C172*D172</f>
        <v>1.9320000000000002</v>
      </c>
      <c r="F172" s="7"/>
    </row>
    <row r="173" spans="1:7" x14ac:dyDescent="0.25">
      <c r="A173" s="5"/>
      <c r="B173" s="6"/>
      <c r="C173" s="6"/>
      <c r="D173" s="6"/>
      <c r="E173" s="6">
        <f>E170-E171-E172</f>
        <v>30.52</v>
      </c>
      <c r="F173" s="7">
        <f>E173</f>
        <v>30.52</v>
      </c>
    </row>
    <row r="174" spans="1:7" x14ac:dyDescent="0.25">
      <c r="A174" s="5"/>
      <c r="B174" s="6"/>
      <c r="C174" s="6"/>
      <c r="D174" s="6"/>
      <c r="E174" s="6"/>
      <c r="F174" s="7"/>
    </row>
    <row r="175" spans="1:7" x14ac:dyDescent="0.25">
      <c r="A175" s="5" t="s">
        <v>157</v>
      </c>
      <c r="B175" s="6" t="s">
        <v>76</v>
      </c>
      <c r="C175" s="6">
        <v>4.08</v>
      </c>
      <c r="D175" s="6">
        <v>3.62</v>
      </c>
      <c r="E175" s="6">
        <f>(C175+D175)*2*2.8</f>
        <v>43.12</v>
      </c>
      <c r="F175" s="7"/>
    </row>
    <row r="176" spans="1:7" x14ac:dyDescent="0.25">
      <c r="A176" s="5"/>
      <c r="B176" s="6" t="s">
        <v>9</v>
      </c>
      <c r="C176" s="6">
        <v>1.99</v>
      </c>
      <c r="D176" s="6">
        <v>2.8</v>
      </c>
      <c r="E176" s="6">
        <f>C176*D176</f>
        <v>5.5720000000000001</v>
      </c>
      <c r="F176" s="7"/>
    </row>
    <row r="177" spans="1:6" x14ac:dyDescent="0.25">
      <c r="A177" s="5"/>
      <c r="B177" s="6" t="s">
        <v>4</v>
      </c>
      <c r="C177" s="6">
        <v>1.31</v>
      </c>
      <c r="D177" s="6">
        <v>2.1</v>
      </c>
      <c r="E177" s="6">
        <f>C177*D177</f>
        <v>2.7510000000000003</v>
      </c>
      <c r="F177" s="7"/>
    </row>
    <row r="178" spans="1:6" x14ac:dyDescent="0.25">
      <c r="A178" s="5"/>
      <c r="B178" s="6"/>
      <c r="C178" s="6"/>
      <c r="D178" s="6"/>
      <c r="E178" s="6">
        <f>E175-E176-E177</f>
        <v>34.796999999999997</v>
      </c>
      <c r="F178" s="7">
        <f>E178</f>
        <v>34.796999999999997</v>
      </c>
    </row>
    <row r="179" spans="1:6" x14ac:dyDescent="0.25">
      <c r="A179" s="5"/>
      <c r="B179" s="6"/>
      <c r="C179" s="6"/>
      <c r="D179" s="6"/>
      <c r="E179" s="6"/>
      <c r="F179" s="7"/>
    </row>
    <row r="180" spans="1:6" x14ac:dyDescent="0.25">
      <c r="A180" s="5" t="s">
        <v>158</v>
      </c>
      <c r="B180" s="6" t="s">
        <v>36</v>
      </c>
      <c r="C180" s="6">
        <v>2.72</v>
      </c>
      <c r="D180" s="6">
        <v>3.49</v>
      </c>
      <c r="E180" s="6">
        <f>(C180+D180)*2*2.8</f>
        <v>34.776000000000003</v>
      </c>
      <c r="F180" s="7"/>
    </row>
    <row r="181" spans="1:6" x14ac:dyDescent="0.25">
      <c r="A181" s="5"/>
      <c r="B181" s="6" t="s">
        <v>23</v>
      </c>
      <c r="C181" s="6">
        <v>1.31</v>
      </c>
      <c r="D181" s="6">
        <v>1.45</v>
      </c>
      <c r="E181" s="6">
        <v>0</v>
      </c>
      <c r="F181" s="7"/>
    </row>
    <row r="182" spans="1:6" x14ac:dyDescent="0.25">
      <c r="A182" s="5"/>
      <c r="B182" s="6" t="s">
        <v>4</v>
      </c>
      <c r="C182" s="6">
        <v>0.92</v>
      </c>
      <c r="D182" s="6">
        <v>2.1</v>
      </c>
      <c r="E182" s="6">
        <f>C182*D182</f>
        <v>1.9320000000000002</v>
      </c>
      <c r="F182" s="7"/>
    </row>
    <row r="183" spans="1:6" x14ac:dyDescent="0.25">
      <c r="A183" s="5"/>
      <c r="B183" s="6"/>
      <c r="C183" s="6"/>
      <c r="D183" s="6"/>
      <c r="E183" s="6">
        <f>E180-E181-E182</f>
        <v>32.844000000000001</v>
      </c>
      <c r="F183" s="7">
        <f>E183</f>
        <v>32.844000000000001</v>
      </c>
    </row>
    <row r="184" spans="1:6" x14ac:dyDescent="0.25">
      <c r="A184" s="5"/>
      <c r="B184" s="6"/>
      <c r="C184" s="6"/>
      <c r="D184" s="6"/>
      <c r="E184" s="6"/>
      <c r="F184" s="7"/>
    </row>
    <row r="185" spans="1:6" x14ac:dyDescent="0.25">
      <c r="A185" s="5" t="s">
        <v>161</v>
      </c>
      <c r="B185" s="6" t="s">
        <v>61</v>
      </c>
      <c r="C185" s="6">
        <v>1.96</v>
      </c>
      <c r="D185" s="6">
        <v>1.96</v>
      </c>
      <c r="E185" s="6">
        <f>(C185+D185)*2*2.8</f>
        <v>21.951999999999998</v>
      </c>
      <c r="F185" s="7"/>
    </row>
    <row r="186" spans="1:6" x14ac:dyDescent="0.25">
      <c r="A186" s="5"/>
      <c r="B186" s="6" t="s">
        <v>20</v>
      </c>
      <c r="C186" s="6">
        <v>0.72</v>
      </c>
      <c r="D186" s="6">
        <v>2.1</v>
      </c>
      <c r="E186" s="6">
        <f>C186*D186</f>
        <v>1.512</v>
      </c>
      <c r="F186" s="7"/>
    </row>
    <row r="187" spans="1:6" x14ac:dyDescent="0.25">
      <c r="A187" s="5"/>
      <c r="B187" s="6"/>
      <c r="C187" s="6"/>
      <c r="D187" s="6"/>
      <c r="E187" s="6">
        <f>E185-E186</f>
        <v>20.439999999999998</v>
      </c>
      <c r="F187" s="7">
        <f>E187</f>
        <v>20.439999999999998</v>
      </c>
    </row>
    <row r="188" spans="1:6" x14ac:dyDescent="0.25">
      <c r="A188" s="5"/>
      <c r="B188" s="6"/>
      <c r="C188" s="6"/>
      <c r="D188" s="6"/>
      <c r="E188" s="6"/>
      <c r="F188" s="7"/>
    </row>
    <row r="189" spans="1:6" x14ac:dyDescent="0.25">
      <c r="A189" s="5" t="s">
        <v>162</v>
      </c>
      <c r="B189" s="6" t="s">
        <v>19</v>
      </c>
      <c r="C189" s="6">
        <v>1.85</v>
      </c>
      <c r="D189" s="6">
        <v>0.92</v>
      </c>
      <c r="E189" s="6">
        <f>(C189+D189)*2*2.8</f>
        <v>15.511999999999999</v>
      </c>
      <c r="F189" s="7"/>
    </row>
    <row r="190" spans="1:6" x14ac:dyDescent="0.25">
      <c r="A190" s="5"/>
      <c r="B190" s="6" t="s">
        <v>20</v>
      </c>
      <c r="C190" s="6">
        <v>1.7</v>
      </c>
      <c r="D190" s="6">
        <v>1.31</v>
      </c>
      <c r="E190" s="6">
        <f>C190*D190</f>
        <v>2.2269999999999999</v>
      </c>
      <c r="F190" s="7"/>
    </row>
    <row r="191" spans="1:6" x14ac:dyDescent="0.25">
      <c r="A191" s="5"/>
      <c r="B191" s="6"/>
      <c r="C191" s="6"/>
      <c r="D191" s="6"/>
      <c r="E191" s="6">
        <f>E189-E190</f>
        <v>13.284999999999998</v>
      </c>
      <c r="F191" s="7">
        <f>E191</f>
        <v>13.284999999999998</v>
      </c>
    </row>
    <row r="192" spans="1:6" x14ac:dyDescent="0.25">
      <c r="A192" s="5"/>
      <c r="B192" s="6"/>
      <c r="C192" s="6"/>
      <c r="D192" s="6"/>
      <c r="E192" s="6"/>
      <c r="F192" s="7"/>
    </row>
    <row r="193" spans="1:6" x14ac:dyDescent="0.25">
      <c r="A193" s="5" t="s">
        <v>163</v>
      </c>
      <c r="B193" s="6" t="s">
        <v>26</v>
      </c>
      <c r="C193" s="6">
        <v>6.98</v>
      </c>
      <c r="D193" s="6">
        <v>1.7</v>
      </c>
      <c r="E193" s="6">
        <f>(C193+D193)*2*2.8</f>
        <v>48.607999999999997</v>
      </c>
      <c r="F193" s="7"/>
    </row>
    <row r="194" spans="1:6" x14ac:dyDescent="0.25">
      <c r="A194" s="5"/>
      <c r="B194" s="6" t="s">
        <v>122</v>
      </c>
      <c r="C194" s="6">
        <v>1.02</v>
      </c>
      <c r="D194" s="6">
        <v>2.1</v>
      </c>
      <c r="E194" s="6">
        <f>C194*D194</f>
        <v>2.1420000000000003</v>
      </c>
      <c r="F194" s="7"/>
    </row>
    <row r="195" spans="1:6" x14ac:dyDescent="0.25">
      <c r="A195" s="5"/>
      <c r="B195" s="6" t="s">
        <v>126</v>
      </c>
      <c r="C195" s="6">
        <v>0.92</v>
      </c>
      <c r="D195" s="6">
        <v>2.1</v>
      </c>
      <c r="E195" s="6">
        <f t="shared" ref="E195:E197" si="3">C195*D195</f>
        <v>1.9320000000000002</v>
      </c>
      <c r="F195" s="7"/>
    </row>
    <row r="196" spans="1:6" x14ac:dyDescent="0.25">
      <c r="A196" s="5"/>
      <c r="B196" s="6" t="s">
        <v>83</v>
      </c>
      <c r="C196" s="6">
        <v>1.31</v>
      </c>
      <c r="D196" s="6">
        <v>2.1</v>
      </c>
      <c r="E196" s="6">
        <f t="shared" si="3"/>
        <v>2.7510000000000003</v>
      </c>
      <c r="F196" s="7"/>
    </row>
    <row r="197" spans="1:6" x14ac:dyDescent="0.25">
      <c r="A197" s="5"/>
      <c r="B197" s="6" t="s">
        <v>68</v>
      </c>
      <c r="C197" s="6">
        <v>0.92</v>
      </c>
      <c r="D197" s="6">
        <v>2.1</v>
      </c>
      <c r="E197" s="6">
        <f t="shared" si="3"/>
        <v>1.9320000000000002</v>
      </c>
      <c r="F197" s="7"/>
    </row>
    <row r="198" spans="1:6" x14ac:dyDescent="0.25">
      <c r="A198" s="5"/>
      <c r="B198" s="6" t="s">
        <v>125</v>
      </c>
      <c r="C198" s="6">
        <v>0.72</v>
      </c>
      <c r="D198" s="6">
        <v>2.1</v>
      </c>
      <c r="E198" s="6">
        <f>C198*D198</f>
        <v>1.512</v>
      </c>
      <c r="F198" s="7"/>
    </row>
    <row r="199" spans="1:6" x14ac:dyDescent="0.25">
      <c r="A199" s="5"/>
      <c r="B199" s="6" t="s">
        <v>124</v>
      </c>
      <c r="C199" s="6">
        <v>1.18</v>
      </c>
      <c r="D199" s="6">
        <v>2.8</v>
      </c>
      <c r="E199" s="6">
        <f>C199*D199</f>
        <v>3.3039999999999998</v>
      </c>
      <c r="F199" s="7"/>
    </row>
    <row r="200" spans="1:6" x14ac:dyDescent="0.25">
      <c r="A200" s="5"/>
      <c r="B200" s="6" t="s">
        <v>27</v>
      </c>
      <c r="C200" s="6">
        <v>1.18</v>
      </c>
      <c r="D200" s="6">
        <v>1.96</v>
      </c>
      <c r="E200" s="6">
        <f>(C200+D200)*2*2.8</f>
        <v>17.583999999999996</v>
      </c>
      <c r="F200" s="7"/>
    </row>
    <row r="201" spans="1:6" x14ac:dyDescent="0.25">
      <c r="A201" s="5"/>
      <c r="B201" s="6" t="s">
        <v>126</v>
      </c>
      <c r="C201" s="6">
        <v>0.92</v>
      </c>
      <c r="D201" s="6">
        <v>2.1</v>
      </c>
      <c r="E201" s="6">
        <f>C201*D201</f>
        <v>1.9320000000000002</v>
      </c>
      <c r="F201" s="7"/>
    </row>
    <row r="202" spans="1:6" x14ac:dyDescent="0.25">
      <c r="A202" s="5"/>
      <c r="B202" s="6" t="s">
        <v>127</v>
      </c>
      <c r="C202" s="6">
        <v>0.72</v>
      </c>
      <c r="D202" s="6">
        <v>2.1</v>
      </c>
      <c r="E202" s="6">
        <f>C202*D202</f>
        <v>1.512</v>
      </c>
      <c r="F202" s="7"/>
    </row>
    <row r="203" spans="1:6" x14ac:dyDescent="0.25">
      <c r="A203" s="5"/>
      <c r="B203" s="6" t="s">
        <v>128</v>
      </c>
      <c r="C203" s="6">
        <v>1.18</v>
      </c>
      <c r="D203" s="6">
        <v>2.8</v>
      </c>
      <c r="E203" s="6">
        <f>C203*D203</f>
        <v>3.3039999999999998</v>
      </c>
      <c r="F203" s="7"/>
    </row>
    <row r="204" spans="1:6" x14ac:dyDescent="0.25">
      <c r="A204" s="5"/>
      <c r="B204" s="6" t="s">
        <v>29</v>
      </c>
      <c r="C204" s="6"/>
      <c r="D204" s="6"/>
      <c r="E204" s="6">
        <f>E193+E200-SUM(E194:E199)-SUM(E201:E203)</f>
        <v>45.870999999999995</v>
      </c>
      <c r="F204" s="7">
        <f>E204</f>
        <v>45.870999999999995</v>
      </c>
    </row>
    <row r="205" spans="1:6" x14ac:dyDescent="0.25">
      <c r="A205" s="5"/>
      <c r="B205" s="6"/>
      <c r="C205" s="6"/>
      <c r="D205" s="6"/>
      <c r="E205" s="6"/>
      <c r="F205" s="7"/>
    </row>
    <row r="206" spans="1:6" x14ac:dyDescent="0.25">
      <c r="A206" s="5" t="s">
        <v>164</v>
      </c>
      <c r="B206" s="6" t="s">
        <v>135</v>
      </c>
      <c r="C206" s="6">
        <v>3.5</v>
      </c>
      <c r="D206" s="6">
        <v>1.5</v>
      </c>
      <c r="E206" s="6">
        <f>(C206+D206)*2*2.8</f>
        <v>28</v>
      </c>
      <c r="F206" s="7"/>
    </row>
    <row r="207" spans="1:6" x14ac:dyDescent="0.25">
      <c r="A207" s="5"/>
      <c r="B207" s="6" t="s">
        <v>9</v>
      </c>
      <c r="C207" s="6">
        <v>1.99</v>
      </c>
      <c r="D207" s="6">
        <v>2.8</v>
      </c>
      <c r="E207" s="6">
        <f>C207*D207</f>
        <v>5.5720000000000001</v>
      </c>
      <c r="F207" s="7"/>
    </row>
    <row r="208" spans="1:6" x14ac:dyDescent="0.25">
      <c r="A208" s="5"/>
      <c r="B208" s="6" t="s">
        <v>134</v>
      </c>
      <c r="C208" s="6">
        <v>5</v>
      </c>
      <c r="D208" s="6">
        <v>2.2999999999999998</v>
      </c>
      <c r="E208" s="6">
        <f>C208*D208</f>
        <v>11.5</v>
      </c>
      <c r="F208" s="7"/>
    </row>
    <row r="209" spans="1:7" x14ac:dyDescent="0.25">
      <c r="A209" s="5"/>
      <c r="B209" s="6"/>
      <c r="C209" s="6"/>
      <c r="D209" s="6"/>
      <c r="E209" s="6">
        <f>E206-E207-E208</f>
        <v>10.928000000000001</v>
      </c>
      <c r="F209" s="7">
        <f>E209</f>
        <v>10.928000000000001</v>
      </c>
    </row>
    <row r="210" spans="1:7" x14ac:dyDescent="0.25">
      <c r="A210" s="5"/>
      <c r="B210" s="6"/>
      <c r="C210" s="6"/>
      <c r="D210" s="6"/>
      <c r="E210" s="6"/>
      <c r="F210" s="7"/>
    </row>
    <row r="211" spans="1:7" x14ac:dyDescent="0.25">
      <c r="A211" s="5" t="s">
        <v>165</v>
      </c>
      <c r="B211" s="6" t="s">
        <v>135</v>
      </c>
      <c r="C211" s="6">
        <v>3.5</v>
      </c>
      <c r="D211" s="6">
        <v>1.5</v>
      </c>
      <c r="E211" s="6">
        <f>(C211+D211)*2*2.8</f>
        <v>28</v>
      </c>
      <c r="F211" s="7"/>
    </row>
    <row r="212" spans="1:7" x14ac:dyDescent="0.25">
      <c r="A212" s="5"/>
      <c r="B212" s="6" t="s">
        <v>9</v>
      </c>
      <c r="C212" s="6">
        <v>1.99</v>
      </c>
      <c r="D212" s="6">
        <v>2.8</v>
      </c>
      <c r="E212" s="6">
        <f>C212*D212</f>
        <v>5.5720000000000001</v>
      </c>
      <c r="F212" s="7"/>
    </row>
    <row r="213" spans="1:7" x14ac:dyDescent="0.25">
      <c r="A213" s="5"/>
      <c r="B213" s="6" t="s">
        <v>134</v>
      </c>
      <c r="C213" s="6">
        <v>5</v>
      </c>
      <c r="D213" s="6">
        <v>2.2999999999999998</v>
      </c>
      <c r="E213" s="6">
        <f>C213*D213</f>
        <v>11.5</v>
      </c>
      <c r="F213" s="7"/>
    </row>
    <row r="214" spans="1:7" x14ac:dyDescent="0.25">
      <c r="A214" s="5"/>
      <c r="B214" s="6"/>
      <c r="C214" s="6"/>
      <c r="D214" s="6"/>
      <c r="E214" s="6">
        <f>E211-E212-E213</f>
        <v>10.928000000000001</v>
      </c>
      <c r="F214" s="7">
        <f>E214</f>
        <v>10.928000000000001</v>
      </c>
    </row>
    <row r="215" spans="1:7" x14ac:dyDescent="0.25">
      <c r="A215" s="5"/>
      <c r="B215" s="6"/>
      <c r="C215" s="6"/>
      <c r="D215" s="6"/>
      <c r="E215" s="6"/>
      <c r="F215" s="7"/>
    </row>
    <row r="216" spans="1:7" x14ac:dyDescent="0.25">
      <c r="A216" s="5" t="s">
        <v>166</v>
      </c>
      <c r="B216" s="6" t="s">
        <v>133</v>
      </c>
      <c r="C216" s="6">
        <v>3.5</v>
      </c>
      <c r="D216" s="6">
        <v>1.5</v>
      </c>
      <c r="E216" s="6">
        <f>(C216+D216)*2*2.8</f>
        <v>28</v>
      </c>
      <c r="F216" s="7"/>
    </row>
    <row r="217" spans="1:7" x14ac:dyDescent="0.25">
      <c r="A217" s="5"/>
      <c r="B217" s="6" t="s">
        <v>9</v>
      </c>
      <c r="C217" s="6">
        <v>1.94</v>
      </c>
      <c r="D217" s="6">
        <v>2.8</v>
      </c>
      <c r="E217" s="6">
        <f>C217*D217</f>
        <v>5.4319999999999995</v>
      </c>
      <c r="F217" s="7"/>
    </row>
    <row r="218" spans="1:7" x14ac:dyDescent="0.25">
      <c r="A218" s="5"/>
      <c r="B218" s="6" t="s">
        <v>134</v>
      </c>
      <c r="C218" s="6">
        <v>3.6</v>
      </c>
      <c r="D218" s="6">
        <v>2.2999999999999998</v>
      </c>
      <c r="E218" s="6">
        <f>C218*D218</f>
        <v>8.2799999999999994</v>
      </c>
      <c r="F218" s="7"/>
    </row>
    <row r="219" spans="1:7" x14ac:dyDescent="0.25">
      <c r="A219" s="5"/>
      <c r="B219" s="6"/>
      <c r="C219" s="6"/>
      <c r="D219" s="6"/>
      <c r="E219" s="6">
        <f>E216-E217-E218</f>
        <v>14.288000000000002</v>
      </c>
      <c r="F219" s="7">
        <f>E219</f>
        <v>14.288000000000002</v>
      </c>
    </row>
    <row r="220" spans="1:7" x14ac:dyDescent="0.25">
      <c r="A220" s="8"/>
      <c r="B220" s="9"/>
      <c r="C220" s="9"/>
      <c r="D220" s="9"/>
      <c r="E220" s="9"/>
      <c r="F220" s="10">
        <f>SUM(F168:F219)</f>
        <v>248.649</v>
      </c>
      <c r="G220">
        <f>F220</f>
        <v>248.649</v>
      </c>
    </row>
    <row r="222" spans="1:7" x14ac:dyDescent="0.25">
      <c r="A222" s="1">
        <v>2.5</v>
      </c>
      <c r="B222" s="2" t="s">
        <v>85</v>
      </c>
      <c r="C222" s="3"/>
      <c r="D222" s="3"/>
      <c r="E222" s="3"/>
      <c r="F222" s="4"/>
    </row>
    <row r="223" spans="1:7" x14ac:dyDescent="0.25">
      <c r="A223" s="5" t="s">
        <v>167</v>
      </c>
      <c r="B223" s="6" t="s">
        <v>88</v>
      </c>
      <c r="C223" s="6">
        <v>2.2999999999999998</v>
      </c>
      <c r="D223" s="6">
        <v>1.3</v>
      </c>
      <c r="E223" s="6">
        <f>(C223+D223)*2*2.8</f>
        <v>20.159999999999997</v>
      </c>
      <c r="F223" s="7"/>
    </row>
    <row r="224" spans="1:7" x14ac:dyDescent="0.25">
      <c r="A224" s="5"/>
      <c r="B224" s="6" t="s">
        <v>20</v>
      </c>
      <c r="C224" s="6">
        <v>0.92</v>
      </c>
      <c r="D224" s="6">
        <v>2.1</v>
      </c>
      <c r="E224" s="6">
        <f>C224*D224</f>
        <v>1.9320000000000002</v>
      </c>
      <c r="F224" s="7"/>
    </row>
    <row r="225" spans="1:7" x14ac:dyDescent="0.25">
      <c r="A225" s="8"/>
      <c r="B225" s="9"/>
      <c r="C225" s="9"/>
      <c r="D225" s="9"/>
      <c r="E225" s="9">
        <f>E223-E224</f>
        <v>18.227999999999998</v>
      </c>
      <c r="F225" s="10">
        <f>E225</f>
        <v>18.227999999999998</v>
      </c>
      <c r="G225">
        <f>F225</f>
        <v>18.227999999999998</v>
      </c>
    </row>
    <row r="227" spans="1:7" x14ac:dyDescent="0.25">
      <c r="A227" s="1">
        <v>2.6</v>
      </c>
      <c r="B227" s="2" t="s">
        <v>94</v>
      </c>
      <c r="C227" s="3"/>
      <c r="D227" s="3"/>
      <c r="E227" s="3"/>
      <c r="F227" s="4"/>
      <c r="G227" s="6"/>
    </row>
    <row r="228" spans="1:7" x14ac:dyDescent="0.25">
      <c r="A228" s="5" t="s">
        <v>171</v>
      </c>
      <c r="B228" s="6" t="s">
        <v>26</v>
      </c>
      <c r="C228" s="6">
        <v>8.92</v>
      </c>
      <c r="D228" s="6">
        <v>1.7</v>
      </c>
      <c r="E228" s="6">
        <f>(C228+D228)*2*2.8</f>
        <v>59.471999999999994</v>
      </c>
      <c r="F228" s="7"/>
      <c r="G228" s="6"/>
    </row>
    <row r="229" spans="1:7" x14ac:dyDescent="0.25">
      <c r="A229" s="5"/>
      <c r="B229" s="6" t="s">
        <v>168</v>
      </c>
      <c r="C229" s="6">
        <v>1.02</v>
      </c>
      <c r="D229" s="6">
        <v>2.1</v>
      </c>
      <c r="E229" s="6">
        <f>C229*D229</f>
        <v>2.1420000000000003</v>
      </c>
      <c r="F229" s="7"/>
      <c r="G229" s="6"/>
    </row>
    <row r="230" spans="1:7" x14ac:dyDescent="0.25">
      <c r="A230" s="5"/>
      <c r="B230" s="6" t="s">
        <v>168</v>
      </c>
      <c r="C230" s="6">
        <v>1.02</v>
      </c>
      <c r="D230" s="6">
        <v>2.1</v>
      </c>
      <c r="E230" s="6">
        <f>C230*D230</f>
        <v>2.1420000000000003</v>
      </c>
      <c r="F230" s="7"/>
      <c r="G230" s="6"/>
    </row>
    <row r="231" spans="1:7" x14ac:dyDescent="0.25">
      <c r="A231" s="5"/>
      <c r="B231" s="6" t="s">
        <v>169</v>
      </c>
      <c r="C231" s="6">
        <v>1.02</v>
      </c>
      <c r="D231" s="6">
        <v>2.1</v>
      </c>
      <c r="E231" s="6">
        <f t="shared" ref="E231:E233" si="4">C231*D231</f>
        <v>2.1420000000000003</v>
      </c>
      <c r="F231" s="7"/>
      <c r="G231" s="6"/>
    </row>
    <row r="232" spans="1:7" x14ac:dyDescent="0.25">
      <c r="A232" s="5"/>
      <c r="B232" s="6" t="s">
        <v>169</v>
      </c>
      <c r="C232" s="6">
        <v>1.02</v>
      </c>
      <c r="D232" s="6">
        <v>2.1</v>
      </c>
      <c r="E232" s="6">
        <f t="shared" si="4"/>
        <v>2.1420000000000003</v>
      </c>
      <c r="F232" s="7"/>
      <c r="G232" s="6"/>
    </row>
    <row r="233" spans="1:7" x14ac:dyDescent="0.25">
      <c r="A233" s="5"/>
      <c r="B233" s="6" t="s">
        <v>170</v>
      </c>
      <c r="C233" s="6">
        <v>1</v>
      </c>
      <c r="D233" s="6">
        <v>2</v>
      </c>
      <c r="E233" s="6">
        <f t="shared" si="4"/>
        <v>2</v>
      </c>
      <c r="F233" s="7"/>
      <c r="G233" s="6"/>
    </row>
    <row r="234" spans="1:7" x14ac:dyDescent="0.25">
      <c r="A234" s="5"/>
      <c r="B234" s="6" t="s">
        <v>108</v>
      </c>
      <c r="C234" s="6">
        <v>2.5</v>
      </c>
      <c r="D234" s="6">
        <v>2.8</v>
      </c>
      <c r="E234" s="6">
        <f>C234*D234</f>
        <v>7</v>
      </c>
      <c r="F234" s="7"/>
      <c r="G234" s="6"/>
    </row>
    <row r="235" spans="1:7" x14ac:dyDescent="0.25">
      <c r="A235" s="5"/>
      <c r="B235" s="6"/>
      <c r="C235" s="6"/>
      <c r="D235" s="6"/>
      <c r="E235" s="12">
        <f>E228-SUM(E229:E234)</f>
        <v>41.903999999999996</v>
      </c>
      <c r="F235" s="7">
        <f>E235</f>
        <v>41.903999999999996</v>
      </c>
      <c r="G235" s="6"/>
    </row>
    <row r="236" spans="1:7" x14ac:dyDescent="0.25">
      <c r="A236" s="5"/>
      <c r="B236" s="6"/>
      <c r="C236" s="6"/>
      <c r="D236" s="6"/>
      <c r="E236" s="6"/>
      <c r="F236" s="7"/>
      <c r="G236" s="6"/>
    </row>
    <row r="237" spans="1:7" x14ac:dyDescent="0.25">
      <c r="A237" s="5" t="s">
        <v>172</v>
      </c>
      <c r="B237" s="6" t="s">
        <v>107</v>
      </c>
      <c r="C237" s="6">
        <v>4.5999999999999996</v>
      </c>
      <c r="D237" s="6">
        <v>2.5</v>
      </c>
      <c r="E237" s="6">
        <f>(C237+D237)*2*3</f>
        <v>42.599999999999994</v>
      </c>
      <c r="F237" s="7"/>
      <c r="G237" s="6"/>
    </row>
    <row r="238" spans="1:7" x14ac:dyDescent="0.25">
      <c r="A238" s="5"/>
      <c r="B238" s="6" t="s">
        <v>109</v>
      </c>
      <c r="C238" s="6">
        <v>0.92</v>
      </c>
      <c r="D238" s="6">
        <v>2.1</v>
      </c>
      <c r="E238" s="6">
        <f>C238*D238</f>
        <v>1.9320000000000002</v>
      </c>
      <c r="F238" s="7"/>
      <c r="G238" s="6"/>
    </row>
    <row r="239" spans="1:7" x14ac:dyDescent="0.25">
      <c r="A239" s="5"/>
      <c r="B239" s="6" t="s">
        <v>110</v>
      </c>
      <c r="C239" s="6">
        <v>1.04</v>
      </c>
      <c r="D239" s="6">
        <v>1.45</v>
      </c>
      <c r="E239" s="6">
        <v>0</v>
      </c>
      <c r="F239" s="7"/>
      <c r="G239" s="6"/>
    </row>
    <row r="240" spans="1:7" x14ac:dyDescent="0.25">
      <c r="B240" s="6" t="s">
        <v>71</v>
      </c>
      <c r="C240" s="12">
        <v>2.5</v>
      </c>
      <c r="D240" s="12">
        <v>2.8</v>
      </c>
      <c r="E240" s="6">
        <f>C240*D240</f>
        <v>7</v>
      </c>
    </row>
    <row r="241" spans="1:7" x14ac:dyDescent="0.25">
      <c r="A241" s="5"/>
      <c r="B241" s="6" t="s">
        <v>111</v>
      </c>
      <c r="C241" s="6"/>
      <c r="D241" s="6"/>
      <c r="E241" s="6">
        <f>E237-SUM(E238:E240)</f>
        <v>33.667999999999992</v>
      </c>
      <c r="F241" s="7">
        <f>E241</f>
        <v>33.667999999999992</v>
      </c>
      <c r="G241" s="6"/>
    </row>
    <row r="242" spans="1:7" x14ac:dyDescent="0.25">
      <c r="A242" s="8"/>
      <c r="B242" s="9"/>
      <c r="C242" s="9"/>
      <c r="D242" s="9"/>
      <c r="E242" s="9"/>
      <c r="F242" s="10">
        <f>SUM(F234:F241)</f>
        <v>75.571999999999989</v>
      </c>
      <c r="G242" s="6">
        <f>F242</f>
        <v>75.571999999999989</v>
      </c>
    </row>
    <row r="243" spans="1:7" x14ac:dyDescent="0.25">
      <c r="A243" s="6"/>
      <c r="B243" s="26" t="s">
        <v>212</v>
      </c>
      <c r="C243" s="26"/>
      <c r="D243" s="26"/>
      <c r="E243" s="26"/>
      <c r="F243" s="26"/>
      <c r="G243" s="6">
        <f>SUM(G52:G242)</f>
        <v>1028.1819999999998</v>
      </c>
    </row>
    <row r="244" spans="1:7" x14ac:dyDescent="0.25">
      <c r="A244" s="6"/>
      <c r="B244" s="26" t="s">
        <v>213</v>
      </c>
      <c r="C244" s="26"/>
      <c r="D244" s="26"/>
      <c r="E244" s="26"/>
      <c r="F244" s="26"/>
      <c r="G244" s="6">
        <f>G243*9</f>
        <v>9253.637999999999</v>
      </c>
    </row>
    <row r="245" spans="1:7" x14ac:dyDescent="0.25">
      <c r="A245" s="6"/>
      <c r="B245" s="6"/>
      <c r="C245" s="6"/>
      <c r="D245" s="6"/>
      <c r="E245" s="6"/>
      <c r="F245" s="6"/>
      <c r="G245" s="6"/>
    </row>
    <row r="246" spans="1:7" x14ac:dyDescent="0.25">
      <c r="A246" s="6"/>
      <c r="B246" s="6"/>
      <c r="C246" s="6"/>
      <c r="D246" s="6"/>
      <c r="E246" s="6"/>
      <c r="F246" s="6"/>
      <c r="G246" s="6"/>
    </row>
    <row r="247" spans="1:7" x14ac:dyDescent="0.25">
      <c r="A247" s="6"/>
      <c r="B247" s="6"/>
      <c r="C247" s="6"/>
      <c r="D247" s="6"/>
      <c r="E247" s="6"/>
      <c r="F247" s="6"/>
      <c r="G247" s="6"/>
    </row>
    <row r="248" spans="1:7" x14ac:dyDescent="0.25">
      <c r="A248" s="6"/>
      <c r="B248" s="6"/>
      <c r="C248" s="6"/>
      <c r="D248" s="6"/>
      <c r="E248" s="6"/>
      <c r="F248" s="6"/>
      <c r="G248" s="6"/>
    </row>
    <row r="249" spans="1:7" x14ac:dyDescent="0.25">
      <c r="A249" s="6"/>
      <c r="B249" s="6"/>
      <c r="C249" s="6"/>
      <c r="D249" s="6"/>
      <c r="E249" s="6"/>
      <c r="F249" s="6"/>
      <c r="G249" s="6"/>
    </row>
    <row r="250" spans="1:7" x14ac:dyDescent="0.25">
      <c r="A250" s="6"/>
      <c r="B250" s="6"/>
      <c r="C250" s="6"/>
      <c r="D250" s="6"/>
      <c r="E250" s="6"/>
      <c r="F250" s="6"/>
      <c r="G250" s="6"/>
    </row>
  </sheetData>
  <mergeCells count="2">
    <mergeCell ref="B243:F243"/>
    <mergeCell ref="B244:F2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topLeftCell="A207" workbookViewId="0">
      <selection activeCell="D228" sqref="D228"/>
    </sheetView>
  </sheetViews>
  <sheetFormatPr defaultRowHeight="15" x14ac:dyDescent="0.25"/>
  <cols>
    <col min="2" max="2" width="40.42578125" bestFit="1" customWidth="1"/>
  </cols>
  <sheetData>
    <row r="1" spans="1:6" ht="18.75" x14ac:dyDescent="0.3">
      <c r="A1" s="11">
        <v>3</v>
      </c>
      <c r="B1" s="11" t="s">
        <v>177</v>
      </c>
    </row>
    <row r="2" spans="1:6" x14ac:dyDescent="0.25">
      <c r="A2" s="1">
        <v>3.1</v>
      </c>
      <c r="B2" s="2" t="s">
        <v>173</v>
      </c>
      <c r="C2" s="3" t="s">
        <v>51</v>
      </c>
      <c r="D2" s="3" t="s">
        <v>52</v>
      </c>
      <c r="E2" s="3"/>
      <c r="F2" s="4" t="s">
        <v>30</v>
      </c>
    </row>
    <row r="3" spans="1:6" x14ac:dyDescent="0.25">
      <c r="A3" s="5" t="s">
        <v>174</v>
      </c>
      <c r="B3" s="6" t="s">
        <v>8</v>
      </c>
      <c r="C3" s="6">
        <v>3.68</v>
      </c>
      <c r="D3" s="6">
        <v>6.21</v>
      </c>
      <c r="E3" s="6">
        <f>(C3+D3)*2*2.8</f>
        <v>55.384</v>
      </c>
      <c r="F3" s="7"/>
    </row>
    <row r="4" spans="1:6" x14ac:dyDescent="0.25">
      <c r="A4" s="5"/>
      <c r="B4" s="6" t="s">
        <v>23</v>
      </c>
      <c r="C4" s="6">
        <v>1.71</v>
      </c>
      <c r="D4" s="6">
        <v>1.45</v>
      </c>
      <c r="E4" s="6">
        <v>0</v>
      </c>
      <c r="F4" s="7"/>
    </row>
    <row r="5" spans="1:6" x14ac:dyDescent="0.25">
      <c r="A5" s="5"/>
      <c r="B5" s="6" t="s">
        <v>4</v>
      </c>
      <c r="C5" s="6">
        <v>1.31</v>
      </c>
      <c r="D5" s="6">
        <v>2.1</v>
      </c>
      <c r="E5" s="6">
        <f>C5*D5</f>
        <v>2.7510000000000003</v>
      </c>
      <c r="F5" s="7"/>
    </row>
    <row r="6" spans="1:6" x14ac:dyDescent="0.25">
      <c r="A6" s="5"/>
      <c r="B6" s="6"/>
      <c r="C6" s="6"/>
      <c r="D6" s="6"/>
      <c r="E6" s="6">
        <f>E3-E4-E5</f>
        <v>52.633000000000003</v>
      </c>
      <c r="F6" s="7">
        <f>E6</f>
        <v>52.633000000000003</v>
      </c>
    </row>
    <row r="7" spans="1:6" x14ac:dyDescent="0.25">
      <c r="A7" s="5"/>
      <c r="B7" s="6"/>
      <c r="C7" s="6"/>
      <c r="D7" s="6"/>
      <c r="E7" s="6"/>
      <c r="F7" s="7"/>
    </row>
    <row r="8" spans="1:6" x14ac:dyDescent="0.25">
      <c r="A8" s="5" t="s">
        <v>175</v>
      </c>
      <c r="B8" s="6" t="s">
        <v>22</v>
      </c>
      <c r="C8" s="6">
        <v>3.98</v>
      </c>
      <c r="D8" s="6">
        <v>3.56</v>
      </c>
      <c r="E8" s="6">
        <f>(C8+D8)*2*2.8</f>
        <v>42.223999999999997</v>
      </c>
      <c r="F8" s="7"/>
    </row>
    <row r="9" spans="1:6" x14ac:dyDescent="0.25">
      <c r="A9" s="5"/>
      <c r="B9" s="6" t="s">
        <v>23</v>
      </c>
      <c r="C9" s="6">
        <v>1.62</v>
      </c>
      <c r="D9" s="6">
        <v>1.45</v>
      </c>
      <c r="E9" s="6">
        <v>0</v>
      </c>
      <c r="F9" s="7"/>
    </row>
    <row r="10" spans="1:6" x14ac:dyDescent="0.25">
      <c r="A10" s="5"/>
      <c r="B10" s="6" t="s">
        <v>20</v>
      </c>
      <c r="C10" s="6">
        <v>0.92</v>
      </c>
      <c r="D10" s="6">
        <v>2.1</v>
      </c>
      <c r="E10" s="6">
        <f>C10*D10</f>
        <v>1.9320000000000002</v>
      </c>
      <c r="F10" s="7"/>
    </row>
    <row r="11" spans="1:6" x14ac:dyDescent="0.25">
      <c r="A11" s="5"/>
      <c r="B11" s="6"/>
      <c r="C11" s="6"/>
      <c r="D11" s="6"/>
      <c r="E11" s="6">
        <f>E8-E10</f>
        <v>40.291999999999994</v>
      </c>
      <c r="F11" s="7">
        <f>E11</f>
        <v>40.291999999999994</v>
      </c>
    </row>
    <row r="12" spans="1:6" x14ac:dyDescent="0.25">
      <c r="A12" s="5"/>
      <c r="B12" s="6"/>
      <c r="C12" s="6"/>
      <c r="D12" s="6"/>
      <c r="E12" s="6"/>
      <c r="F12" s="7"/>
    </row>
    <row r="13" spans="1:6" x14ac:dyDescent="0.25">
      <c r="A13" s="5" t="s">
        <v>176</v>
      </c>
      <c r="B13" s="6" t="s">
        <v>76</v>
      </c>
      <c r="C13" s="6">
        <v>3.12</v>
      </c>
      <c r="D13" s="6">
        <v>3.98</v>
      </c>
      <c r="E13" s="6">
        <f>(C13+D13)*2*2.8</f>
        <v>39.76</v>
      </c>
      <c r="F13" s="7"/>
    </row>
    <row r="14" spans="1:6" x14ac:dyDescent="0.25">
      <c r="A14" s="5"/>
      <c r="B14" s="6" t="s">
        <v>37</v>
      </c>
      <c r="C14" s="6">
        <v>1.68</v>
      </c>
      <c r="D14" s="6">
        <v>2.8</v>
      </c>
      <c r="E14" s="6">
        <f t="shared" ref="E14:E15" si="0">C14*D14</f>
        <v>4.7039999999999997</v>
      </c>
      <c r="F14" s="7"/>
    </row>
    <row r="15" spans="1:6" x14ac:dyDescent="0.25">
      <c r="A15" s="5"/>
      <c r="B15" s="6" t="s">
        <v>20</v>
      </c>
      <c r="C15" s="6">
        <v>0.92</v>
      </c>
      <c r="D15" s="6">
        <v>2.1</v>
      </c>
      <c r="E15" s="6">
        <f t="shared" si="0"/>
        <v>1.9320000000000002</v>
      </c>
      <c r="F15" s="7"/>
    </row>
    <row r="16" spans="1:6" x14ac:dyDescent="0.25">
      <c r="A16" s="5"/>
      <c r="B16" s="6"/>
      <c r="C16" s="6"/>
      <c r="D16" s="6"/>
      <c r="E16" s="6">
        <f>E13-E14-E15</f>
        <v>33.123999999999995</v>
      </c>
      <c r="F16" s="7">
        <f>E16</f>
        <v>33.123999999999995</v>
      </c>
    </row>
    <row r="17" spans="1:6" x14ac:dyDescent="0.25">
      <c r="A17" s="5"/>
      <c r="B17" s="6"/>
      <c r="C17" s="6"/>
      <c r="D17" s="6"/>
      <c r="E17" s="6"/>
      <c r="F17" s="7"/>
    </row>
    <row r="18" spans="1:6" x14ac:dyDescent="0.25">
      <c r="A18" s="5" t="s">
        <v>178</v>
      </c>
      <c r="B18" s="6" t="s">
        <v>36</v>
      </c>
      <c r="C18" s="6">
        <v>3</v>
      </c>
      <c r="D18" s="6">
        <v>4.03</v>
      </c>
      <c r="E18" s="6">
        <f>(C18+D18)*2*2.8</f>
        <v>39.368000000000002</v>
      </c>
      <c r="F18" s="7"/>
    </row>
    <row r="19" spans="1:6" x14ac:dyDescent="0.25">
      <c r="A19" s="5"/>
      <c r="B19" s="6" t="s">
        <v>4</v>
      </c>
      <c r="C19" s="6">
        <v>0.92</v>
      </c>
      <c r="D19" s="6">
        <v>2.1</v>
      </c>
      <c r="E19" s="6">
        <f>C19*D19</f>
        <v>1.9320000000000002</v>
      </c>
      <c r="F19" s="7"/>
    </row>
    <row r="20" spans="1:6" x14ac:dyDescent="0.25">
      <c r="A20" s="5"/>
      <c r="B20" s="6" t="s">
        <v>23</v>
      </c>
      <c r="C20" s="6">
        <v>1.31</v>
      </c>
      <c r="D20" s="6">
        <v>1.45</v>
      </c>
      <c r="E20" s="6">
        <v>0</v>
      </c>
      <c r="F20" s="7"/>
    </row>
    <row r="21" spans="1:6" x14ac:dyDescent="0.25">
      <c r="A21" s="5"/>
      <c r="B21" s="6" t="s">
        <v>6</v>
      </c>
      <c r="C21" s="6"/>
      <c r="D21" s="6"/>
      <c r="E21" s="6">
        <f>E18-E19-E20</f>
        <v>37.436</v>
      </c>
      <c r="F21" s="7">
        <f>E21</f>
        <v>37.436</v>
      </c>
    </row>
    <row r="22" spans="1:6" x14ac:dyDescent="0.25">
      <c r="A22" s="5"/>
      <c r="B22" s="6"/>
      <c r="C22" s="6"/>
      <c r="D22" s="6"/>
      <c r="E22" s="6"/>
      <c r="F22" s="7"/>
    </row>
    <row r="23" spans="1:6" x14ac:dyDescent="0.25">
      <c r="A23" s="5" t="s">
        <v>179</v>
      </c>
      <c r="B23" s="6" t="s">
        <v>61</v>
      </c>
      <c r="C23" s="6">
        <v>1.81</v>
      </c>
      <c r="D23" s="6">
        <v>2.21</v>
      </c>
      <c r="E23" s="6">
        <f>(C23+D23)*2*2.8</f>
        <v>22.511999999999997</v>
      </c>
      <c r="F23" s="7"/>
    </row>
    <row r="24" spans="1:6" x14ac:dyDescent="0.25">
      <c r="A24" s="5"/>
      <c r="B24" s="6" t="s">
        <v>20</v>
      </c>
      <c r="C24" s="6">
        <v>0.72</v>
      </c>
      <c r="D24" s="6">
        <v>2.1</v>
      </c>
      <c r="E24" s="6">
        <f>C24*D24</f>
        <v>1.512</v>
      </c>
      <c r="F24" s="7"/>
    </row>
    <row r="25" spans="1:6" x14ac:dyDescent="0.25">
      <c r="A25" s="5"/>
      <c r="B25" s="6"/>
      <c r="C25" s="6"/>
      <c r="D25" s="6"/>
      <c r="E25" s="6">
        <f>E23-E24</f>
        <v>20.999999999999996</v>
      </c>
      <c r="F25" s="7">
        <f>E25</f>
        <v>20.999999999999996</v>
      </c>
    </row>
    <row r="26" spans="1:6" x14ac:dyDescent="0.25">
      <c r="A26" s="5"/>
      <c r="B26" s="6"/>
      <c r="C26" s="6"/>
      <c r="D26" s="6"/>
      <c r="E26" s="6"/>
      <c r="F26" s="7"/>
    </row>
    <row r="27" spans="1:6" x14ac:dyDescent="0.25">
      <c r="A27" s="5" t="s">
        <v>180</v>
      </c>
      <c r="B27" s="6" t="s">
        <v>19</v>
      </c>
      <c r="C27" s="6">
        <v>1.81</v>
      </c>
      <c r="D27" s="6">
        <v>0.92</v>
      </c>
      <c r="E27" s="6">
        <f>(C27+D27)*2*2.8</f>
        <v>15.287999999999998</v>
      </c>
      <c r="F27" s="7"/>
    </row>
    <row r="28" spans="1:6" x14ac:dyDescent="0.25">
      <c r="A28" s="5"/>
      <c r="B28" s="6" t="s">
        <v>20</v>
      </c>
      <c r="C28" s="6">
        <v>0.72</v>
      </c>
      <c r="D28" s="6">
        <v>2.1</v>
      </c>
      <c r="E28" s="6">
        <f>C28*D28</f>
        <v>1.512</v>
      </c>
      <c r="F28" s="7"/>
    </row>
    <row r="29" spans="1:6" x14ac:dyDescent="0.25">
      <c r="A29" s="5"/>
      <c r="B29" s="6"/>
      <c r="C29" s="6"/>
      <c r="D29" s="6"/>
      <c r="E29" s="6">
        <f>E27-E28</f>
        <v>13.775999999999998</v>
      </c>
      <c r="F29" s="7">
        <f>E29</f>
        <v>13.775999999999998</v>
      </c>
    </row>
    <row r="30" spans="1:6" x14ac:dyDescent="0.25">
      <c r="A30" s="5"/>
      <c r="B30" s="6"/>
      <c r="C30" s="6"/>
      <c r="D30" s="6"/>
      <c r="E30" s="6"/>
      <c r="F30" s="7"/>
    </row>
    <row r="31" spans="1:6" x14ac:dyDescent="0.25">
      <c r="A31" s="5" t="s">
        <v>181</v>
      </c>
      <c r="B31" s="6" t="s">
        <v>182</v>
      </c>
      <c r="C31" s="6">
        <v>2.06</v>
      </c>
      <c r="D31" s="6">
        <v>3</v>
      </c>
      <c r="E31" s="6">
        <f>(C31+D31)*2*2.8</f>
        <v>28.336000000000002</v>
      </c>
      <c r="F31" s="7"/>
    </row>
    <row r="32" spans="1:6" x14ac:dyDescent="0.25">
      <c r="A32" s="5"/>
      <c r="B32" s="6" t="s">
        <v>69</v>
      </c>
      <c r="C32" s="6">
        <v>1.02</v>
      </c>
      <c r="D32" s="6">
        <v>2.1</v>
      </c>
      <c r="E32" s="6">
        <f>C32*D32</f>
        <v>2.1420000000000003</v>
      </c>
      <c r="F32" s="7"/>
    </row>
    <row r="33" spans="1:7" x14ac:dyDescent="0.25">
      <c r="A33" s="5"/>
      <c r="B33" s="6" t="s">
        <v>66</v>
      </c>
      <c r="C33" s="6">
        <v>0.92</v>
      </c>
      <c r="D33" s="6">
        <v>2.1</v>
      </c>
      <c r="E33" s="6">
        <f t="shared" ref="E33:E35" si="1">C33*D33</f>
        <v>1.9320000000000002</v>
      </c>
      <c r="F33" s="7"/>
    </row>
    <row r="34" spans="1:7" x14ac:dyDescent="0.25">
      <c r="A34" s="5"/>
      <c r="B34" s="6" t="s">
        <v>67</v>
      </c>
      <c r="C34" s="6">
        <v>1.31</v>
      </c>
      <c r="D34" s="6">
        <v>2.1</v>
      </c>
      <c r="E34" s="6">
        <f t="shared" si="1"/>
        <v>2.7510000000000003</v>
      </c>
      <c r="F34" s="7"/>
    </row>
    <row r="35" spans="1:7" x14ac:dyDescent="0.25">
      <c r="A35" s="5"/>
      <c r="B35" s="6" t="s">
        <v>183</v>
      </c>
      <c r="C35" s="6">
        <v>1.96</v>
      </c>
      <c r="D35" s="6">
        <v>2.8</v>
      </c>
      <c r="E35" s="6">
        <f t="shared" si="1"/>
        <v>5.4879999999999995</v>
      </c>
      <c r="F35" s="7"/>
    </row>
    <row r="36" spans="1:7" x14ac:dyDescent="0.25">
      <c r="A36" s="5"/>
      <c r="B36" s="6" t="s">
        <v>184</v>
      </c>
      <c r="C36" s="6">
        <v>3.43</v>
      </c>
      <c r="D36" s="6">
        <v>1.81</v>
      </c>
      <c r="E36" s="6">
        <f>(C36+D36)*2*2.8</f>
        <v>29.343999999999998</v>
      </c>
      <c r="F36" s="7"/>
    </row>
    <row r="37" spans="1:7" x14ac:dyDescent="0.25">
      <c r="A37" s="5"/>
      <c r="B37" s="6" t="s">
        <v>64</v>
      </c>
      <c r="C37" s="6">
        <v>0.72</v>
      </c>
      <c r="D37" s="6">
        <v>2.1</v>
      </c>
      <c r="E37" s="6">
        <f>C37*D37</f>
        <v>1.512</v>
      </c>
      <c r="F37" s="7"/>
    </row>
    <row r="38" spans="1:7" x14ac:dyDescent="0.25">
      <c r="A38" s="5"/>
      <c r="B38" s="6" t="s">
        <v>65</v>
      </c>
      <c r="C38" s="6">
        <v>0.72</v>
      </c>
      <c r="D38" s="6">
        <v>2.1</v>
      </c>
      <c r="E38" s="6">
        <f t="shared" ref="E38:E41" si="2">C38*D38</f>
        <v>1.512</v>
      </c>
      <c r="F38" s="7"/>
    </row>
    <row r="39" spans="1:7" x14ac:dyDescent="0.25">
      <c r="A39" s="5"/>
      <c r="B39" s="6" t="s">
        <v>68</v>
      </c>
      <c r="C39" s="6">
        <v>0.92</v>
      </c>
      <c r="D39" s="6">
        <v>2.1</v>
      </c>
      <c r="E39" s="6">
        <f t="shared" si="2"/>
        <v>1.9320000000000002</v>
      </c>
      <c r="F39" s="7"/>
    </row>
    <row r="40" spans="1:7" x14ac:dyDescent="0.25">
      <c r="A40" s="5"/>
      <c r="B40" s="6" t="s">
        <v>67</v>
      </c>
      <c r="C40" s="6">
        <v>0.92</v>
      </c>
      <c r="D40" s="6">
        <v>2.1</v>
      </c>
      <c r="E40" s="6">
        <f t="shared" si="2"/>
        <v>1.9320000000000002</v>
      </c>
      <c r="F40" s="7"/>
    </row>
    <row r="41" spans="1:7" x14ac:dyDescent="0.25">
      <c r="A41" s="5"/>
      <c r="B41" s="6" t="s">
        <v>185</v>
      </c>
      <c r="C41" s="6">
        <v>1.96</v>
      </c>
      <c r="D41" s="6">
        <v>2.8</v>
      </c>
      <c r="E41" s="6">
        <f t="shared" si="2"/>
        <v>5.4879999999999995</v>
      </c>
      <c r="F41" s="7"/>
    </row>
    <row r="42" spans="1:7" x14ac:dyDescent="0.25">
      <c r="A42" s="5"/>
      <c r="B42" s="6"/>
      <c r="C42" s="6"/>
      <c r="D42" s="6"/>
      <c r="E42" s="6">
        <f>E31+E36-SUM(E32:E35)-SUM(E37:E41)</f>
        <v>32.991</v>
      </c>
      <c r="F42" s="7">
        <f>E42</f>
        <v>32.991</v>
      </c>
    </row>
    <row r="43" spans="1:7" x14ac:dyDescent="0.25">
      <c r="A43" s="5"/>
      <c r="B43" s="6"/>
      <c r="C43" s="6"/>
      <c r="D43" s="6"/>
      <c r="E43" s="6"/>
      <c r="F43" s="7"/>
    </row>
    <row r="44" spans="1:7" x14ac:dyDescent="0.25">
      <c r="A44" s="5" t="s">
        <v>186</v>
      </c>
      <c r="B44" s="6" t="s">
        <v>135</v>
      </c>
      <c r="C44" s="6">
        <v>3.5</v>
      </c>
      <c r="D44" s="6">
        <v>1.5</v>
      </c>
      <c r="E44" s="6">
        <f>(C44+D44)*2*2.8</f>
        <v>28</v>
      </c>
      <c r="F44" s="7"/>
    </row>
    <row r="45" spans="1:7" x14ac:dyDescent="0.25">
      <c r="A45" s="5"/>
      <c r="B45" s="6" t="s">
        <v>9</v>
      </c>
      <c r="C45" s="6">
        <v>1.68</v>
      </c>
      <c r="D45" s="6">
        <v>2.8</v>
      </c>
      <c r="E45" s="6">
        <f>C45*D45</f>
        <v>4.7039999999999997</v>
      </c>
      <c r="F45" s="7"/>
    </row>
    <row r="46" spans="1:7" x14ac:dyDescent="0.25">
      <c r="A46" s="5"/>
      <c r="B46" s="6" t="s">
        <v>134</v>
      </c>
      <c r="C46" s="6">
        <v>5</v>
      </c>
      <c r="D46" s="6">
        <v>2.2999999999999998</v>
      </c>
      <c r="E46" s="6">
        <f>C46*D46</f>
        <v>11.5</v>
      </c>
      <c r="F46" s="7"/>
    </row>
    <row r="47" spans="1:7" x14ac:dyDescent="0.25">
      <c r="A47" s="5"/>
      <c r="B47" s="6"/>
      <c r="C47" s="6"/>
      <c r="D47" s="6"/>
      <c r="E47" s="6">
        <f>E44-E45-E46</f>
        <v>11.795999999999999</v>
      </c>
      <c r="F47" s="7">
        <f>E47</f>
        <v>11.795999999999999</v>
      </c>
    </row>
    <row r="48" spans="1:7" x14ac:dyDescent="0.25">
      <c r="A48" s="8"/>
      <c r="B48" s="9"/>
      <c r="C48" s="9"/>
      <c r="D48" s="9"/>
      <c r="E48" s="9"/>
      <c r="F48" s="10">
        <f>SUM(F3:F47)</f>
        <v>243.048</v>
      </c>
      <c r="G48">
        <f>F48</f>
        <v>243.048</v>
      </c>
    </row>
    <row r="50" spans="1:6" x14ac:dyDescent="0.25">
      <c r="A50" s="1">
        <v>3.2</v>
      </c>
      <c r="B50" s="2" t="s">
        <v>187</v>
      </c>
      <c r="C50" s="3" t="s">
        <v>51</v>
      </c>
      <c r="D50" s="3" t="s">
        <v>52</v>
      </c>
      <c r="E50" s="3"/>
      <c r="F50" s="4" t="s">
        <v>30</v>
      </c>
    </row>
    <row r="51" spans="1:6" x14ac:dyDescent="0.25">
      <c r="A51" s="5" t="s">
        <v>188</v>
      </c>
      <c r="B51" s="6" t="s">
        <v>8</v>
      </c>
      <c r="C51" s="6">
        <v>3.5</v>
      </c>
      <c r="D51" s="6">
        <v>4.17</v>
      </c>
      <c r="E51" s="6">
        <f>(C51+D51)*2*2.8</f>
        <v>42.951999999999998</v>
      </c>
      <c r="F51" s="7"/>
    </row>
    <row r="52" spans="1:6" x14ac:dyDescent="0.25">
      <c r="A52" s="5"/>
      <c r="B52" s="6" t="s">
        <v>20</v>
      </c>
      <c r="C52" s="6">
        <v>0.92</v>
      </c>
      <c r="D52" s="6">
        <v>2.1</v>
      </c>
      <c r="E52" s="6">
        <f>C52*D52</f>
        <v>1.9320000000000002</v>
      </c>
      <c r="F52" s="7"/>
    </row>
    <row r="53" spans="1:6" x14ac:dyDescent="0.25">
      <c r="A53" s="5"/>
      <c r="B53" s="6" t="s">
        <v>9</v>
      </c>
      <c r="C53" s="6">
        <v>1.68</v>
      </c>
      <c r="D53" s="6">
        <v>2.8</v>
      </c>
      <c r="E53" s="6">
        <f>C53*D53</f>
        <v>4.7039999999999997</v>
      </c>
      <c r="F53" s="7"/>
    </row>
    <row r="54" spans="1:6" x14ac:dyDescent="0.25">
      <c r="A54" s="5"/>
      <c r="B54" s="6"/>
      <c r="C54" s="6"/>
      <c r="D54" s="6"/>
      <c r="E54" s="6">
        <f>E51-E52-E53</f>
        <v>36.315999999999995</v>
      </c>
      <c r="F54" s="7">
        <f>E54</f>
        <v>36.315999999999995</v>
      </c>
    </row>
    <row r="55" spans="1:6" x14ac:dyDescent="0.25">
      <c r="A55" s="5"/>
      <c r="B55" s="6"/>
      <c r="C55" s="6"/>
      <c r="D55" s="6"/>
      <c r="E55" s="6"/>
      <c r="F55" s="7"/>
    </row>
    <row r="56" spans="1:6" x14ac:dyDescent="0.25">
      <c r="A56" s="5" t="s">
        <v>189</v>
      </c>
      <c r="B56" s="6" t="s">
        <v>22</v>
      </c>
      <c r="C56" s="6">
        <v>5.91</v>
      </c>
      <c r="D56" s="6">
        <v>5.91</v>
      </c>
      <c r="E56" s="6">
        <f>(C56+D56)*2*2.8</f>
        <v>66.191999999999993</v>
      </c>
      <c r="F56" s="7"/>
    </row>
    <row r="57" spans="1:6" x14ac:dyDescent="0.25">
      <c r="A57" s="5"/>
      <c r="B57" s="6" t="s">
        <v>53</v>
      </c>
      <c r="C57" s="6">
        <v>3.7650000000000001</v>
      </c>
      <c r="D57" s="6">
        <v>3.7650000000000001</v>
      </c>
      <c r="E57" s="6">
        <f>(C57+D57)*2.8</f>
        <v>21.084</v>
      </c>
      <c r="F57" s="7"/>
    </row>
    <row r="58" spans="1:6" x14ac:dyDescent="0.25">
      <c r="A58" s="5"/>
      <c r="B58" s="6" t="s">
        <v>54</v>
      </c>
      <c r="C58" s="6">
        <v>5.32</v>
      </c>
      <c r="D58" s="6">
        <v>2.8</v>
      </c>
      <c r="E58" s="6">
        <f>C58*D58</f>
        <v>14.895999999999999</v>
      </c>
      <c r="F58" s="7"/>
    </row>
    <row r="59" spans="1:6" x14ac:dyDescent="0.25">
      <c r="A59" s="5"/>
      <c r="B59" s="6" t="s">
        <v>23</v>
      </c>
      <c r="C59" s="6">
        <v>2.4</v>
      </c>
      <c r="D59" s="6">
        <v>2.2999999999999998</v>
      </c>
      <c r="E59" s="6">
        <f>C59*D59</f>
        <v>5.52</v>
      </c>
      <c r="F59" s="7"/>
    </row>
    <row r="60" spans="1:6" x14ac:dyDescent="0.25">
      <c r="A60" s="5"/>
      <c r="B60" s="6" t="s">
        <v>23</v>
      </c>
      <c r="C60" s="6">
        <v>1.105</v>
      </c>
      <c r="D60" s="6">
        <v>1.45</v>
      </c>
      <c r="E60" s="6">
        <v>0</v>
      </c>
      <c r="F60" s="7"/>
    </row>
    <row r="61" spans="1:6" x14ac:dyDescent="0.25">
      <c r="A61" s="5"/>
      <c r="B61" s="6" t="s">
        <v>23</v>
      </c>
      <c r="C61" s="6">
        <v>1.105</v>
      </c>
      <c r="D61" s="6">
        <v>1.45</v>
      </c>
      <c r="E61" s="6">
        <v>0</v>
      </c>
      <c r="F61" s="7"/>
    </row>
    <row r="62" spans="1:6" x14ac:dyDescent="0.25">
      <c r="A62" s="5"/>
      <c r="B62" s="6" t="s">
        <v>20</v>
      </c>
      <c r="C62" s="6">
        <v>0.92</v>
      </c>
      <c r="D62" s="6">
        <v>2.1</v>
      </c>
      <c r="E62" s="6">
        <f t="shared" ref="E62" si="3">C62*D62</f>
        <v>1.9320000000000002</v>
      </c>
      <c r="F62" s="7"/>
    </row>
    <row r="63" spans="1:6" x14ac:dyDescent="0.25">
      <c r="A63" s="5"/>
      <c r="B63" s="6" t="s">
        <v>55</v>
      </c>
      <c r="C63" s="6"/>
      <c r="D63" s="6"/>
      <c r="E63" s="6">
        <f>E56-E57+E58-E59-E60-E61-E62</f>
        <v>52.551999999999992</v>
      </c>
      <c r="F63" s="7">
        <f>E63</f>
        <v>52.551999999999992</v>
      </c>
    </row>
    <row r="64" spans="1:6" x14ac:dyDescent="0.25">
      <c r="A64" s="5"/>
      <c r="B64" s="6"/>
      <c r="C64" s="6"/>
      <c r="D64" s="6"/>
      <c r="E64" s="6"/>
      <c r="F64" s="7"/>
    </row>
    <row r="65" spans="1:6" x14ac:dyDescent="0.25">
      <c r="A65" s="5" t="s">
        <v>190</v>
      </c>
      <c r="B65" s="6" t="s">
        <v>36</v>
      </c>
      <c r="C65" s="6">
        <v>2.72</v>
      </c>
      <c r="D65" s="6">
        <v>3.13</v>
      </c>
      <c r="E65" s="6">
        <f>(C65+D65)*2*2.8</f>
        <v>32.76</v>
      </c>
      <c r="F65" s="7"/>
    </row>
    <row r="66" spans="1:6" x14ac:dyDescent="0.25">
      <c r="A66" s="5"/>
      <c r="B66" s="6" t="s">
        <v>4</v>
      </c>
      <c r="C66" s="6">
        <v>0.92</v>
      </c>
      <c r="D66" s="6">
        <v>2.1</v>
      </c>
      <c r="E66" s="6">
        <f>C66*D66</f>
        <v>1.9320000000000002</v>
      </c>
      <c r="F66" s="7"/>
    </row>
    <row r="67" spans="1:6" x14ac:dyDescent="0.25">
      <c r="A67" s="5"/>
      <c r="B67" s="6" t="s">
        <v>23</v>
      </c>
      <c r="C67" s="6">
        <v>1.1599999999999999</v>
      </c>
      <c r="D67" s="6">
        <v>1.45</v>
      </c>
      <c r="E67" s="6">
        <v>0</v>
      </c>
      <c r="F67" s="7"/>
    </row>
    <row r="68" spans="1:6" x14ac:dyDescent="0.25">
      <c r="A68" s="5"/>
      <c r="B68" s="6" t="s">
        <v>6</v>
      </c>
      <c r="C68" s="6"/>
      <c r="D68" s="6"/>
      <c r="E68" s="6">
        <f>E65-E66-E67</f>
        <v>30.827999999999999</v>
      </c>
      <c r="F68" s="7">
        <f>E68</f>
        <v>30.827999999999999</v>
      </c>
    </row>
    <row r="69" spans="1:6" x14ac:dyDescent="0.25">
      <c r="A69" s="5"/>
      <c r="B69" s="6"/>
      <c r="C69" s="6"/>
      <c r="D69" s="6"/>
      <c r="E69" s="6"/>
      <c r="F69" s="7"/>
    </row>
    <row r="70" spans="1:6" x14ac:dyDescent="0.25">
      <c r="A70" s="5" t="s">
        <v>191</v>
      </c>
      <c r="B70" s="6" t="s">
        <v>61</v>
      </c>
      <c r="C70" s="6">
        <v>1.62</v>
      </c>
      <c r="D70" s="6">
        <v>2.35</v>
      </c>
      <c r="E70" s="6">
        <f>(C70+D70)*2*2.8</f>
        <v>22.231999999999999</v>
      </c>
      <c r="F70" s="7"/>
    </row>
    <row r="71" spans="1:6" x14ac:dyDescent="0.25">
      <c r="A71" s="5"/>
      <c r="B71" s="6" t="s">
        <v>20</v>
      </c>
      <c r="C71" s="6">
        <v>0.72</v>
      </c>
      <c r="D71" s="6">
        <v>2.1</v>
      </c>
      <c r="E71" s="6">
        <f>C71*D71</f>
        <v>1.512</v>
      </c>
      <c r="F71" s="7"/>
    </row>
    <row r="72" spans="1:6" x14ac:dyDescent="0.25">
      <c r="A72" s="5"/>
      <c r="B72" s="6"/>
      <c r="C72" s="6"/>
      <c r="D72" s="6"/>
      <c r="E72" s="6">
        <f>E70-E71</f>
        <v>20.72</v>
      </c>
      <c r="F72" s="7">
        <f>E72</f>
        <v>20.72</v>
      </c>
    </row>
    <row r="73" spans="1:6" x14ac:dyDescent="0.25">
      <c r="A73" s="5"/>
      <c r="B73" s="6"/>
      <c r="C73" s="6"/>
      <c r="D73" s="6"/>
      <c r="E73" s="6"/>
      <c r="F73" s="7"/>
    </row>
    <row r="74" spans="1:6" x14ac:dyDescent="0.25">
      <c r="A74" s="5" t="s">
        <v>192</v>
      </c>
      <c r="B74" s="6" t="s">
        <v>19</v>
      </c>
      <c r="C74" s="6">
        <v>1.43</v>
      </c>
      <c r="D74" s="6">
        <v>0.92</v>
      </c>
      <c r="E74" s="6">
        <f>(C74+D74)*2*2.8</f>
        <v>13.16</v>
      </c>
      <c r="F74" s="7"/>
    </row>
    <row r="75" spans="1:6" x14ac:dyDescent="0.25">
      <c r="A75" s="5"/>
      <c r="B75" s="6" t="s">
        <v>20</v>
      </c>
      <c r="C75" s="6">
        <v>0.72</v>
      </c>
      <c r="D75" s="6">
        <v>2.1</v>
      </c>
      <c r="E75" s="6">
        <f>C75*D75</f>
        <v>1.512</v>
      </c>
      <c r="F75" s="7"/>
    </row>
    <row r="76" spans="1:6" x14ac:dyDescent="0.25">
      <c r="A76" s="5"/>
      <c r="B76" s="6"/>
      <c r="C76" s="6"/>
      <c r="D76" s="6"/>
      <c r="E76" s="6">
        <f>E74-E75</f>
        <v>11.648</v>
      </c>
      <c r="F76" s="7">
        <f>E76</f>
        <v>11.648</v>
      </c>
    </row>
    <row r="77" spans="1:6" x14ac:dyDescent="0.25">
      <c r="A77" s="5"/>
      <c r="B77" s="6"/>
      <c r="C77" s="6"/>
      <c r="D77" s="6"/>
      <c r="E77" s="6"/>
      <c r="F77" s="7"/>
    </row>
    <row r="78" spans="1:6" x14ac:dyDescent="0.25">
      <c r="A78" s="5" t="s">
        <v>193</v>
      </c>
      <c r="B78" s="6" t="s">
        <v>182</v>
      </c>
      <c r="C78" s="6">
        <v>3.87</v>
      </c>
      <c r="D78" s="6">
        <v>1.62</v>
      </c>
      <c r="E78" s="6">
        <f>(C78+D78)*2*2.8</f>
        <v>30.744</v>
      </c>
      <c r="F78" s="7"/>
    </row>
    <row r="79" spans="1:6" x14ac:dyDescent="0.25">
      <c r="A79" s="5"/>
      <c r="B79" s="6" t="s">
        <v>69</v>
      </c>
      <c r="C79" s="6">
        <v>1.02</v>
      </c>
      <c r="D79" s="6">
        <v>2.1</v>
      </c>
      <c r="E79" s="6">
        <f>C79*D79</f>
        <v>2.1420000000000003</v>
      </c>
      <c r="F79" s="7"/>
    </row>
    <row r="80" spans="1:6" x14ac:dyDescent="0.25">
      <c r="A80" s="5"/>
      <c r="B80" s="6" t="s">
        <v>64</v>
      </c>
      <c r="C80" s="6">
        <v>0.72</v>
      </c>
      <c r="D80" s="6">
        <v>2.1</v>
      </c>
      <c r="E80" s="6">
        <f t="shared" ref="E80:E83" si="4">C80*D80</f>
        <v>1.512</v>
      </c>
      <c r="F80" s="7"/>
    </row>
    <row r="81" spans="1:7" x14ac:dyDescent="0.25">
      <c r="A81" s="5"/>
      <c r="B81" s="6" t="s">
        <v>67</v>
      </c>
      <c r="C81" s="6">
        <v>0.92</v>
      </c>
      <c r="D81" s="6">
        <v>2.1</v>
      </c>
      <c r="E81" s="6">
        <f t="shared" si="4"/>
        <v>1.9320000000000002</v>
      </c>
      <c r="F81" s="7"/>
    </row>
    <row r="82" spans="1:7" x14ac:dyDescent="0.25">
      <c r="A82" s="5"/>
      <c r="B82" s="6" t="s">
        <v>68</v>
      </c>
      <c r="C82" s="6">
        <v>0.92</v>
      </c>
      <c r="D82" s="6">
        <v>2.1</v>
      </c>
      <c r="E82" s="6">
        <f t="shared" si="4"/>
        <v>1.9320000000000002</v>
      </c>
      <c r="F82" s="7"/>
    </row>
    <row r="83" spans="1:7" x14ac:dyDescent="0.25">
      <c r="A83" s="5"/>
      <c r="B83" s="6" t="s">
        <v>183</v>
      </c>
      <c r="C83" s="6">
        <v>1.17</v>
      </c>
      <c r="D83" s="6">
        <v>2.8</v>
      </c>
      <c r="E83" s="6">
        <f t="shared" si="4"/>
        <v>3.2759999999999998</v>
      </c>
      <c r="F83" s="7"/>
    </row>
    <row r="84" spans="1:7" x14ac:dyDescent="0.25">
      <c r="A84" s="5"/>
      <c r="B84" s="6" t="s">
        <v>184</v>
      </c>
      <c r="C84" s="6">
        <v>1.17</v>
      </c>
      <c r="D84" s="6">
        <v>1.04</v>
      </c>
      <c r="E84" s="6">
        <f>(C84+D84)*2*2.8</f>
        <v>12.375999999999999</v>
      </c>
      <c r="F84" s="7"/>
    </row>
    <row r="85" spans="1:7" x14ac:dyDescent="0.25">
      <c r="A85" s="5"/>
      <c r="B85" s="6" t="s">
        <v>65</v>
      </c>
      <c r="C85" s="6">
        <v>0.72</v>
      </c>
      <c r="D85" s="6">
        <v>2.1</v>
      </c>
      <c r="E85" s="6">
        <f>C85*D85</f>
        <v>1.512</v>
      </c>
      <c r="F85" s="7"/>
    </row>
    <row r="86" spans="1:7" x14ac:dyDescent="0.25">
      <c r="A86" s="5"/>
      <c r="B86" s="6" t="s">
        <v>194</v>
      </c>
      <c r="C86" s="6">
        <v>0.92</v>
      </c>
      <c r="D86" s="6">
        <v>2.1</v>
      </c>
      <c r="E86" s="6">
        <f t="shared" ref="E86:E87" si="5">C86*D86</f>
        <v>1.9320000000000002</v>
      </c>
      <c r="F86" s="7"/>
    </row>
    <row r="87" spans="1:7" x14ac:dyDescent="0.25">
      <c r="A87" s="5"/>
      <c r="B87" s="6" t="s">
        <v>185</v>
      </c>
      <c r="C87" s="6">
        <v>1.17</v>
      </c>
      <c r="D87" s="6">
        <v>2.8</v>
      </c>
      <c r="E87" s="6">
        <f t="shared" si="5"/>
        <v>3.2759999999999998</v>
      </c>
      <c r="F87" s="7"/>
    </row>
    <row r="88" spans="1:7" x14ac:dyDescent="0.25">
      <c r="A88" s="5"/>
      <c r="B88" s="6"/>
      <c r="C88" s="6"/>
      <c r="D88" s="6"/>
      <c r="E88" s="6">
        <f>E78+E84-SUM(E79:E83)-SUM(E85:E87)</f>
        <v>25.605999999999995</v>
      </c>
      <c r="F88" s="7">
        <f>E88</f>
        <v>25.605999999999995</v>
      </c>
    </row>
    <row r="89" spans="1:7" x14ac:dyDescent="0.25">
      <c r="A89" s="5"/>
      <c r="B89" s="6"/>
      <c r="C89" s="6"/>
      <c r="D89" s="6"/>
      <c r="E89" s="6"/>
      <c r="F89" s="7"/>
    </row>
    <row r="90" spans="1:7" x14ac:dyDescent="0.25">
      <c r="A90" s="5" t="s">
        <v>195</v>
      </c>
      <c r="B90" s="6" t="s">
        <v>135</v>
      </c>
      <c r="C90" s="6">
        <v>3.5</v>
      </c>
      <c r="D90" s="6">
        <v>1.5</v>
      </c>
      <c r="E90" s="6">
        <f>(C90+D90)*2*2.8</f>
        <v>28</v>
      </c>
      <c r="F90" s="7"/>
    </row>
    <row r="91" spans="1:7" x14ac:dyDescent="0.25">
      <c r="A91" s="5"/>
      <c r="B91" s="6" t="s">
        <v>9</v>
      </c>
      <c r="C91" s="6">
        <v>1.68</v>
      </c>
      <c r="D91" s="6">
        <v>2.8</v>
      </c>
      <c r="E91" s="6">
        <f>C91*D91</f>
        <v>4.7039999999999997</v>
      </c>
      <c r="F91" s="7"/>
    </row>
    <row r="92" spans="1:7" x14ac:dyDescent="0.25">
      <c r="A92" s="5"/>
      <c r="B92" s="6" t="s">
        <v>134</v>
      </c>
      <c r="C92" s="6">
        <v>5</v>
      </c>
      <c r="D92" s="6">
        <v>2.2999999999999998</v>
      </c>
      <c r="E92" s="6">
        <f>C92*D92</f>
        <v>11.5</v>
      </c>
      <c r="F92" s="7"/>
    </row>
    <row r="93" spans="1:7" x14ac:dyDescent="0.25">
      <c r="A93" s="5"/>
      <c r="B93" s="6"/>
      <c r="C93" s="6"/>
      <c r="D93" s="6"/>
      <c r="E93" s="6">
        <f>E90-E91-E92</f>
        <v>11.795999999999999</v>
      </c>
      <c r="F93" s="7">
        <f>E93</f>
        <v>11.795999999999999</v>
      </c>
    </row>
    <row r="94" spans="1:7" x14ac:dyDescent="0.25">
      <c r="A94" s="8"/>
      <c r="B94" s="9"/>
      <c r="C94" s="9"/>
      <c r="D94" s="9"/>
      <c r="E94" s="9"/>
      <c r="F94" s="10">
        <f>SUM(F54:F93)</f>
        <v>189.46599999999998</v>
      </c>
      <c r="G94">
        <f>F94</f>
        <v>189.46599999999998</v>
      </c>
    </row>
    <row r="96" spans="1:7" x14ac:dyDescent="0.25">
      <c r="A96" s="1">
        <v>3.3</v>
      </c>
      <c r="B96" s="2" t="s">
        <v>196</v>
      </c>
      <c r="C96" s="3" t="s">
        <v>51</v>
      </c>
      <c r="D96" s="3" t="s">
        <v>52</v>
      </c>
      <c r="E96" s="3"/>
      <c r="F96" s="4" t="s">
        <v>30</v>
      </c>
    </row>
    <row r="97" spans="1:6" x14ac:dyDescent="0.25">
      <c r="A97" s="5" t="s">
        <v>197</v>
      </c>
      <c r="B97" s="6" t="s">
        <v>8</v>
      </c>
      <c r="C97" s="6">
        <v>5.91</v>
      </c>
      <c r="D97" s="6">
        <v>3.03</v>
      </c>
      <c r="E97" s="6">
        <f>(C97+D97)*2*2.8</f>
        <v>50.063999999999993</v>
      </c>
      <c r="F97" s="7"/>
    </row>
    <row r="98" spans="1:6" x14ac:dyDescent="0.25">
      <c r="A98" s="5"/>
      <c r="B98" s="6" t="s">
        <v>20</v>
      </c>
      <c r="C98" s="6">
        <v>0.92</v>
      </c>
      <c r="D98" s="6">
        <v>2.1</v>
      </c>
      <c r="E98" s="6">
        <f>C98*D98</f>
        <v>1.9320000000000002</v>
      </c>
      <c r="F98" s="7"/>
    </row>
    <row r="99" spans="1:6" x14ac:dyDescent="0.25">
      <c r="A99" s="5"/>
      <c r="B99" s="6" t="s">
        <v>23</v>
      </c>
      <c r="C99" s="6">
        <v>1.55</v>
      </c>
      <c r="D99" s="6">
        <v>1.45</v>
      </c>
      <c r="E99" s="6">
        <v>0</v>
      </c>
      <c r="F99" s="7"/>
    </row>
    <row r="100" spans="1:6" x14ac:dyDescent="0.25">
      <c r="A100" s="5"/>
      <c r="B100" s="6"/>
      <c r="C100" s="6"/>
      <c r="D100" s="6"/>
      <c r="E100" s="6">
        <f>E97-E98-E99</f>
        <v>48.131999999999991</v>
      </c>
      <c r="F100" s="7">
        <f>E100</f>
        <v>48.131999999999991</v>
      </c>
    </row>
    <row r="101" spans="1:6" x14ac:dyDescent="0.25">
      <c r="A101" s="5"/>
      <c r="B101" s="6"/>
      <c r="C101" s="6"/>
      <c r="D101" s="6"/>
      <c r="E101" s="6"/>
      <c r="F101" s="7"/>
    </row>
    <row r="102" spans="1:6" x14ac:dyDescent="0.25">
      <c r="A102" s="5" t="s">
        <v>198</v>
      </c>
      <c r="B102" s="6" t="s">
        <v>36</v>
      </c>
      <c r="C102" s="6">
        <v>3.19</v>
      </c>
      <c r="D102" s="6">
        <v>3.13</v>
      </c>
      <c r="E102" s="6">
        <f>(C102+D102)*2*2.8</f>
        <v>35.391999999999996</v>
      </c>
      <c r="F102" s="7"/>
    </row>
    <row r="103" spans="1:6" x14ac:dyDescent="0.25">
      <c r="A103" s="5"/>
      <c r="B103" s="6" t="s">
        <v>4</v>
      </c>
      <c r="C103" s="6">
        <v>0.92</v>
      </c>
      <c r="D103" s="6">
        <v>2.1</v>
      </c>
      <c r="E103" s="6">
        <f>C103*D103</f>
        <v>1.9320000000000002</v>
      </c>
      <c r="F103" s="7"/>
    </row>
    <row r="104" spans="1:6" x14ac:dyDescent="0.25">
      <c r="A104" s="5"/>
      <c r="B104" s="6" t="s">
        <v>9</v>
      </c>
      <c r="C104" s="6">
        <v>1.68</v>
      </c>
      <c r="D104" s="6">
        <v>2.8</v>
      </c>
      <c r="E104" s="6">
        <f>C104*D104</f>
        <v>4.7039999999999997</v>
      </c>
      <c r="F104" s="7"/>
    </row>
    <row r="105" spans="1:6" x14ac:dyDescent="0.25">
      <c r="A105" s="5"/>
      <c r="B105" s="6" t="s">
        <v>6</v>
      </c>
      <c r="C105" s="6"/>
      <c r="D105" s="6"/>
      <c r="E105" s="6">
        <f>E102-E103-E104</f>
        <v>28.755999999999993</v>
      </c>
      <c r="F105" s="7">
        <f>E105</f>
        <v>28.755999999999993</v>
      </c>
    </row>
    <row r="106" spans="1:6" x14ac:dyDescent="0.25">
      <c r="A106" s="5"/>
      <c r="B106" s="6"/>
      <c r="C106" s="6"/>
      <c r="D106" s="6"/>
      <c r="E106" s="6"/>
      <c r="F106" s="7"/>
    </row>
    <row r="107" spans="1:6" x14ac:dyDescent="0.25">
      <c r="A107" s="5" t="s">
        <v>199</v>
      </c>
      <c r="B107" s="6" t="s">
        <v>39</v>
      </c>
      <c r="C107" s="6">
        <v>1.57</v>
      </c>
      <c r="D107" s="6">
        <v>2.66</v>
      </c>
      <c r="E107" s="6">
        <f>(C107+D107)*2*2.8</f>
        <v>23.688000000000002</v>
      </c>
      <c r="F107" s="7"/>
    </row>
    <row r="108" spans="1:6" x14ac:dyDescent="0.25">
      <c r="A108" s="5"/>
      <c r="B108" s="6" t="s">
        <v>20</v>
      </c>
      <c r="C108" s="6">
        <v>0.72</v>
      </c>
      <c r="D108" s="6">
        <v>2.1</v>
      </c>
      <c r="E108" s="6">
        <f>C108*D108</f>
        <v>1.512</v>
      </c>
      <c r="F108" s="7"/>
    </row>
    <row r="109" spans="1:6" x14ac:dyDescent="0.25">
      <c r="A109" s="5"/>
      <c r="B109" s="6"/>
      <c r="C109" s="6"/>
      <c r="D109" s="6"/>
      <c r="E109" s="6">
        <f>E107-E108</f>
        <v>22.176000000000002</v>
      </c>
      <c r="F109" s="7">
        <f>E109</f>
        <v>22.176000000000002</v>
      </c>
    </row>
    <row r="110" spans="1:6" x14ac:dyDescent="0.25">
      <c r="A110" s="5"/>
      <c r="B110" s="6"/>
      <c r="C110" s="6"/>
      <c r="D110" s="6"/>
      <c r="E110" s="6"/>
      <c r="F110" s="7"/>
    </row>
    <row r="111" spans="1:6" x14ac:dyDescent="0.25">
      <c r="A111" s="5" t="s">
        <v>200</v>
      </c>
      <c r="B111" s="6" t="s">
        <v>26</v>
      </c>
      <c r="C111" s="6">
        <v>2.66</v>
      </c>
      <c r="D111" s="6">
        <v>1.5</v>
      </c>
      <c r="E111" s="6">
        <f>(C111+D111)*2*2.8</f>
        <v>23.295999999999999</v>
      </c>
      <c r="F111" s="7"/>
    </row>
    <row r="112" spans="1:6" x14ac:dyDescent="0.25">
      <c r="A112" s="5"/>
      <c r="B112" s="12" t="s">
        <v>69</v>
      </c>
      <c r="C112" s="12">
        <v>1.02</v>
      </c>
      <c r="D112" s="12">
        <v>2.1</v>
      </c>
      <c r="E112" s="6">
        <f>C112*D112</f>
        <v>2.1420000000000003</v>
      </c>
      <c r="F112" s="7"/>
    </row>
    <row r="113" spans="1:7" x14ac:dyDescent="0.25">
      <c r="A113" s="5"/>
      <c r="B113" s="12" t="s">
        <v>67</v>
      </c>
      <c r="C113" s="12">
        <v>0.92</v>
      </c>
      <c r="D113" s="12">
        <v>2.1</v>
      </c>
      <c r="E113" s="6">
        <f t="shared" ref="E113:E115" si="6">C113*D113</f>
        <v>1.9320000000000002</v>
      </c>
      <c r="F113" s="7"/>
    </row>
    <row r="114" spans="1:7" x14ac:dyDescent="0.25">
      <c r="A114" s="5"/>
      <c r="B114" s="12" t="s">
        <v>201</v>
      </c>
      <c r="C114" s="12">
        <v>0.72</v>
      </c>
      <c r="D114" s="12">
        <v>2.1</v>
      </c>
      <c r="E114" s="6">
        <f t="shared" si="6"/>
        <v>1.512</v>
      </c>
      <c r="F114" s="7"/>
    </row>
    <row r="115" spans="1:7" x14ac:dyDescent="0.25">
      <c r="A115" s="5"/>
      <c r="B115" s="12" t="s">
        <v>66</v>
      </c>
      <c r="C115" s="12">
        <v>0.92</v>
      </c>
      <c r="D115" s="12">
        <v>2.1</v>
      </c>
      <c r="E115" s="6">
        <f t="shared" si="6"/>
        <v>1.9320000000000002</v>
      </c>
      <c r="F115" s="7"/>
    </row>
    <row r="116" spans="1:7" x14ac:dyDescent="0.25">
      <c r="A116" s="5"/>
      <c r="B116" s="6"/>
      <c r="C116" s="6"/>
      <c r="D116" s="6"/>
      <c r="E116" s="12">
        <f>E111-SUM(E112:E115)</f>
        <v>15.777999999999999</v>
      </c>
      <c r="F116" s="7">
        <f>E116</f>
        <v>15.777999999999999</v>
      </c>
    </row>
    <row r="117" spans="1:7" x14ac:dyDescent="0.25">
      <c r="A117" s="5"/>
      <c r="B117" s="6"/>
      <c r="C117" s="6"/>
      <c r="D117" s="6"/>
      <c r="E117" s="6"/>
      <c r="F117" s="7"/>
    </row>
    <row r="118" spans="1:7" x14ac:dyDescent="0.25">
      <c r="A118" s="5" t="s">
        <v>202</v>
      </c>
      <c r="B118" s="6" t="s">
        <v>135</v>
      </c>
      <c r="C118" s="6">
        <v>3.5</v>
      </c>
      <c r="D118" s="6">
        <v>1.5</v>
      </c>
      <c r="E118" s="6">
        <f>(C118+D118)*2*2.8</f>
        <v>28</v>
      </c>
      <c r="F118" s="7"/>
    </row>
    <row r="119" spans="1:7" x14ac:dyDescent="0.25">
      <c r="A119" s="5"/>
      <c r="B119" s="6" t="s">
        <v>9</v>
      </c>
      <c r="C119" s="6">
        <v>1.68</v>
      </c>
      <c r="D119" s="6">
        <v>2.8</v>
      </c>
      <c r="E119" s="6">
        <f>C119*D119</f>
        <v>4.7039999999999997</v>
      </c>
      <c r="F119" s="7"/>
    </row>
    <row r="120" spans="1:7" x14ac:dyDescent="0.25">
      <c r="A120" s="5"/>
      <c r="B120" s="6" t="s">
        <v>134</v>
      </c>
      <c r="C120" s="6">
        <v>5</v>
      </c>
      <c r="D120" s="6">
        <v>2.2999999999999998</v>
      </c>
      <c r="E120" s="6">
        <f>C120*D120</f>
        <v>11.5</v>
      </c>
      <c r="F120" s="7"/>
    </row>
    <row r="121" spans="1:7" x14ac:dyDescent="0.25">
      <c r="A121" s="5"/>
      <c r="B121" s="6"/>
      <c r="C121" s="6"/>
      <c r="D121" s="6"/>
      <c r="E121" s="6">
        <f>E118-E119-E120</f>
        <v>11.795999999999999</v>
      </c>
      <c r="F121" s="7">
        <f>E121</f>
        <v>11.795999999999999</v>
      </c>
    </row>
    <row r="122" spans="1:7" x14ac:dyDescent="0.25">
      <c r="A122" s="8"/>
      <c r="B122" s="9"/>
      <c r="C122" s="9"/>
      <c r="D122" s="9"/>
      <c r="E122" s="9"/>
      <c r="F122" s="10">
        <f>SUM(F100:F121)</f>
        <v>126.63799999999998</v>
      </c>
      <c r="G122">
        <f>F122</f>
        <v>126.63799999999998</v>
      </c>
    </row>
    <row r="124" spans="1:7" x14ac:dyDescent="0.25">
      <c r="A124" s="1">
        <v>3.4</v>
      </c>
      <c r="B124" s="2" t="s">
        <v>203</v>
      </c>
      <c r="C124" s="3" t="s">
        <v>51</v>
      </c>
      <c r="D124" s="3" t="s">
        <v>52</v>
      </c>
      <c r="E124" s="3"/>
      <c r="F124" s="4" t="s">
        <v>30</v>
      </c>
    </row>
    <row r="125" spans="1:7" x14ac:dyDescent="0.25">
      <c r="A125" s="5" t="s">
        <v>204</v>
      </c>
      <c r="B125" s="6" t="s">
        <v>8</v>
      </c>
      <c r="C125" s="6">
        <v>5.91</v>
      </c>
      <c r="D125" s="6">
        <v>3</v>
      </c>
      <c r="E125" s="6">
        <f>(C125+D125)*2*2.8</f>
        <v>49.896000000000001</v>
      </c>
      <c r="F125" s="7"/>
    </row>
    <row r="126" spans="1:7" x14ac:dyDescent="0.25">
      <c r="A126" s="5"/>
      <c r="B126" s="6" t="s">
        <v>20</v>
      </c>
      <c r="C126" s="6">
        <v>0.92</v>
      </c>
      <c r="D126" s="6">
        <v>2.1</v>
      </c>
      <c r="E126" s="6">
        <f>C126*D126</f>
        <v>1.9320000000000002</v>
      </c>
      <c r="F126" s="7"/>
    </row>
    <row r="127" spans="1:7" x14ac:dyDescent="0.25">
      <c r="A127" s="5"/>
      <c r="B127" s="6" t="s">
        <v>23</v>
      </c>
      <c r="C127" s="6">
        <v>1.64</v>
      </c>
      <c r="D127" s="6">
        <v>1.45</v>
      </c>
      <c r="E127" s="6">
        <v>0</v>
      </c>
      <c r="F127" s="7"/>
    </row>
    <row r="128" spans="1:7" x14ac:dyDescent="0.25">
      <c r="A128" s="5"/>
      <c r="B128" s="6"/>
      <c r="C128" s="6"/>
      <c r="D128" s="6"/>
      <c r="E128" s="6">
        <f>E125-E126-E127</f>
        <v>47.963999999999999</v>
      </c>
      <c r="F128" s="7">
        <f>E128</f>
        <v>47.963999999999999</v>
      </c>
    </row>
    <row r="129" spans="1:6" x14ac:dyDescent="0.25">
      <c r="A129" s="5"/>
      <c r="B129" s="6"/>
      <c r="C129" s="6"/>
      <c r="D129" s="6"/>
      <c r="E129" s="6"/>
      <c r="F129" s="7"/>
    </row>
    <row r="130" spans="1:6" x14ac:dyDescent="0.25">
      <c r="A130" s="5" t="s">
        <v>205</v>
      </c>
      <c r="B130" s="6" t="s">
        <v>36</v>
      </c>
      <c r="C130" s="6">
        <v>3.3</v>
      </c>
      <c r="D130" s="6">
        <v>3.13</v>
      </c>
      <c r="E130" s="6">
        <f>(C130+D130)*2*2.8</f>
        <v>36.007999999999996</v>
      </c>
      <c r="F130" s="7"/>
    </row>
    <row r="131" spans="1:6" x14ac:dyDescent="0.25">
      <c r="A131" s="5"/>
      <c r="B131" s="6" t="s">
        <v>4</v>
      </c>
      <c r="C131" s="6">
        <v>0.92</v>
      </c>
      <c r="D131" s="6">
        <v>2.1</v>
      </c>
      <c r="E131" s="6">
        <f>C131*D131</f>
        <v>1.9320000000000002</v>
      </c>
      <c r="F131" s="7"/>
    </row>
    <row r="132" spans="1:6" x14ac:dyDescent="0.25">
      <c r="A132" s="5"/>
      <c r="B132" s="6" t="s">
        <v>9</v>
      </c>
      <c r="C132" s="6">
        <v>1.68</v>
      </c>
      <c r="D132" s="6">
        <v>2.8</v>
      </c>
      <c r="E132" s="6">
        <f>C132*D132</f>
        <v>4.7039999999999997</v>
      </c>
      <c r="F132" s="7"/>
    </row>
    <row r="133" spans="1:6" x14ac:dyDescent="0.25">
      <c r="A133" s="5"/>
      <c r="B133" s="6" t="s">
        <v>6</v>
      </c>
      <c r="C133" s="6"/>
      <c r="D133" s="6"/>
      <c r="E133" s="6">
        <f>E130-E131-E132</f>
        <v>29.371999999999993</v>
      </c>
      <c r="F133" s="7">
        <f>E133</f>
        <v>29.371999999999993</v>
      </c>
    </row>
    <row r="134" spans="1:6" x14ac:dyDescent="0.25">
      <c r="A134" s="5"/>
      <c r="B134" s="6"/>
      <c r="C134" s="6"/>
      <c r="D134" s="6"/>
      <c r="E134" s="6"/>
      <c r="F134" s="7"/>
    </row>
    <row r="135" spans="1:6" x14ac:dyDescent="0.25">
      <c r="A135" s="5" t="s">
        <v>206</v>
      </c>
      <c r="B135" s="6" t="s">
        <v>39</v>
      </c>
      <c r="C135" s="6">
        <v>1.69</v>
      </c>
      <c r="D135" s="6">
        <v>2.66</v>
      </c>
      <c r="E135" s="6">
        <f>(C135+D135)*2*2.8</f>
        <v>24.359999999999996</v>
      </c>
      <c r="F135" s="7"/>
    </row>
    <row r="136" spans="1:6" x14ac:dyDescent="0.25">
      <c r="A136" s="5"/>
      <c r="B136" s="6" t="s">
        <v>20</v>
      </c>
      <c r="C136" s="6">
        <v>0.72</v>
      </c>
      <c r="D136" s="6">
        <v>2.1</v>
      </c>
      <c r="E136" s="6">
        <f>C136*D136</f>
        <v>1.512</v>
      </c>
      <c r="F136" s="7"/>
    </row>
    <row r="137" spans="1:6" x14ac:dyDescent="0.25">
      <c r="A137" s="5"/>
      <c r="B137" s="6"/>
      <c r="C137" s="6"/>
      <c r="D137" s="6"/>
      <c r="E137" s="6">
        <f>E135-E136</f>
        <v>22.847999999999995</v>
      </c>
      <c r="F137" s="7">
        <f>E137</f>
        <v>22.847999999999995</v>
      </c>
    </row>
    <row r="138" spans="1:6" x14ac:dyDescent="0.25">
      <c r="A138" s="5"/>
      <c r="B138" s="6"/>
      <c r="C138" s="6"/>
      <c r="D138" s="6"/>
      <c r="E138" s="6"/>
      <c r="F138" s="7"/>
    </row>
    <row r="139" spans="1:6" x14ac:dyDescent="0.25">
      <c r="A139" s="5" t="s">
        <v>207</v>
      </c>
      <c r="B139" s="6" t="s">
        <v>26</v>
      </c>
      <c r="C139" s="6">
        <v>2.66</v>
      </c>
      <c r="D139" s="6">
        <v>1.62</v>
      </c>
      <c r="E139" s="6">
        <f>(C139+D139)*2*2.8</f>
        <v>23.968</v>
      </c>
      <c r="F139" s="7"/>
    </row>
    <row r="140" spans="1:6" x14ac:dyDescent="0.25">
      <c r="A140" s="5"/>
      <c r="B140" s="12" t="s">
        <v>69</v>
      </c>
      <c r="C140" s="12">
        <v>1.02</v>
      </c>
      <c r="D140" s="12">
        <v>2.1</v>
      </c>
      <c r="E140" s="6">
        <f>C140*D140</f>
        <v>2.1420000000000003</v>
      </c>
      <c r="F140" s="7"/>
    </row>
    <row r="141" spans="1:6" x14ac:dyDescent="0.25">
      <c r="A141" s="5"/>
      <c r="B141" s="12" t="s">
        <v>67</v>
      </c>
      <c r="C141" s="12">
        <v>0.92</v>
      </c>
      <c r="D141" s="12">
        <v>2.1</v>
      </c>
      <c r="E141" s="6">
        <f t="shared" ref="E141:E143" si="7">C141*D141</f>
        <v>1.9320000000000002</v>
      </c>
      <c r="F141" s="7"/>
    </row>
    <row r="142" spans="1:6" x14ac:dyDescent="0.25">
      <c r="A142" s="5"/>
      <c r="B142" s="12" t="s">
        <v>201</v>
      </c>
      <c r="C142" s="12">
        <v>0.72</v>
      </c>
      <c r="D142" s="12">
        <v>2.1</v>
      </c>
      <c r="E142" s="6">
        <f t="shared" si="7"/>
        <v>1.512</v>
      </c>
      <c r="F142" s="7"/>
    </row>
    <row r="143" spans="1:6" x14ac:dyDescent="0.25">
      <c r="A143" s="5"/>
      <c r="B143" s="12" t="s">
        <v>66</v>
      </c>
      <c r="C143" s="12">
        <v>0.92</v>
      </c>
      <c r="D143" s="12">
        <v>2.1</v>
      </c>
      <c r="E143" s="6">
        <f t="shared" si="7"/>
        <v>1.9320000000000002</v>
      </c>
      <c r="F143" s="7"/>
    </row>
    <row r="144" spans="1:6" x14ac:dyDescent="0.25">
      <c r="A144" s="5"/>
      <c r="B144" s="6"/>
      <c r="C144" s="6"/>
      <c r="D144" s="6"/>
      <c r="E144" s="12">
        <f>E139-SUM(E140:E143)</f>
        <v>16.45</v>
      </c>
      <c r="F144" s="7">
        <f>E144</f>
        <v>16.45</v>
      </c>
    </row>
    <row r="145" spans="1:7" x14ac:dyDescent="0.25">
      <c r="A145" s="5"/>
      <c r="B145" s="6"/>
      <c r="C145" s="6"/>
      <c r="D145" s="6"/>
      <c r="E145" s="6"/>
      <c r="F145" s="7"/>
    </row>
    <row r="146" spans="1:7" x14ac:dyDescent="0.25">
      <c r="A146" s="5" t="s">
        <v>208</v>
      </c>
      <c r="B146" s="6" t="s">
        <v>135</v>
      </c>
      <c r="C146" s="6">
        <v>3.5</v>
      </c>
      <c r="D146" s="6">
        <v>1.5</v>
      </c>
      <c r="E146" s="6">
        <f>(C146+D146)*2*2.8</f>
        <v>28</v>
      </c>
      <c r="F146" s="7"/>
    </row>
    <row r="147" spans="1:7" x14ac:dyDescent="0.25">
      <c r="A147" s="5"/>
      <c r="B147" s="6" t="s">
        <v>9</v>
      </c>
      <c r="C147" s="6">
        <v>1.68</v>
      </c>
      <c r="D147" s="6">
        <v>2.8</v>
      </c>
      <c r="E147" s="6">
        <f>C147*D147</f>
        <v>4.7039999999999997</v>
      </c>
      <c r="F147" s="7"/>
    </row>
    <row r="148" spans="1:7" x14ac:dyDescent="0.25">
      <c r="A148" s="5"/>
      <c r="B148" s="6" t="s">
        <v>134</v>
      </c>
      <c r="C148" s="6">
        <v>5</v>
      </c>
      <c r="D148" s="6">
        <v>2.2999999999999998</v>
      </c>
      <c r="E148" s="6">
        <f>C148*D148</f>
        <v>11.5</v>
      </c>
      <c r="F148" s="7"/>
    </row>
    <row r="149" spans="1:7" x14ac:dyDescent="0.25">
      <c r="A149" s="5"/>
      <c r="B149" s="6"/>
      <c r="C149" s="6"/>
      <c r="D149" s="6"/>
      <c r="E149" s="6">
        <f>E146-E147-E148</f>
        <v>11.795999999999999</v>
      </c>
      <c r="F149" s="7">
        <f>E149</f>
        <v>11.795999999999999</v>
      </c>
    </row>
    <row r="150" spans="1:7" x14ac:dyDescent="0.25">
      <c r="A150" s="8"/>
      <c r="B150" s="9"/>
      <c r="C150" s="9"/>
      <c r="D150" s="9"/>
      <c r="E150" s="9"/>
      <c r="F150" s="10">
        <f>SUM(F128:F149)</f>
        <v>128.42999999999998</v>
      </c>
      <c r="G150">
        <f>F150</f>
        <v>128.42999999999998</v>
      </c>
    </row>
    <row r="152" spans="1:7" x14ac:dyDescent="0.25">
      <c r="A152" s="1">
        <v>3.5</v>
      </c>
      <c r="B152" s="2" t="s">
        <v>1</v>
      </c>
      <c r="C152" s="3" t="s">
        <v>51</v>
      </c>
      <c r="D152" s="3" t="s">
        <v>52</v>
      </c>
      <c r="E152" s="3" t="s">
        <v>30</v>
      </c>
      <c r="F152" s="4" t="s">
        <v>30</v>
      </c>
    </row>
    <row r="153" spans="1:7" x14ac:dyDescent="0.25">
      <c r="A153" s="5" t="s">
        <v>209</v>
      </c>
      <c r="B153" s="6" t="s">
        <v>8</v>
      </c>
      <c r="C153" s="6">
        <v>4.87</v>
      </c>
      <c r="D153" s="6">
        <v>2.99</v>
      </c>
      <c r="E153" s="6">
        <f>(C153+D153)*2*2.8</f>
        <v>44.015999999999998</v>
      </c>
      <c r="F153" s="7"/>
    </row>
    <row r="154" spans="1:7" x14ac:dyDescent="0.25">
      <c r="A154" s="5"/>
      <c r="B154" s="6" t="s">
        <v>23</v>
      </c>
      <c r="C154" s="6">
        <v>1.55</v>
      </c>
      <c r="D154" s="6">
        <v>1.45</v>
      </c>
      <c r="E154" s="6">
        <v>0</v>
      </c>
      <c r="F154" s="7"/>
    </row>
    <row r="155" spans="1:7" x14ac:dyDescent="0.25">
      <c r="A155" s="5"/>
      <c r="B155" s="6" t="s">
        <v>4</v>
      </c>
      <c r="C155" s="6">
        <v>0.92</v>
      </c>
      <c r="D155" s="6">
        <v>2.1</v>
      </c>
      <c r="E155" s="6">
        <f>C155*D155</f>
        <v>1.9320000000000002</v>
      </c>
      <c r="F155" s="7"/>
    </row>
    <row r="156" spans="1:7" x14ac:dyDescent="0.25">
      <c r="A156" s="5"/>
      <c r="B156" s="6"/>
      <c r="C156" s="6"/>
      <c r="D156" s="6"/>
      <c r="E156" s="6">
        <f>E153-E154-E155</f>
        <v>42.083999999999996</v>
      </c>
      <c r="F156" s="7">
        <f>E156</f>
        <v>42.083999999999996</v>
      </c>
    </row>
    <row r="157" spans="1:7" x14ac:dyDescent="0.25">
      <c r="A157" s="5"/>
      <c r="B157" s="6"/>
      <c r="C157" s="6"/>
      <c r="D157" s="6"/>
      <c r="E157" s="6"/>
      <c r="F157" s="7"/>
    </row>
    <row r="158" spans="1:7" x14ac:dyDescent="0.25">
      <c r="A158" s="5" t="s">
        <v>214</v>
      </c>
      <c r="B158" s="6" t="s">
        <v>22</v>
      </c>
      <c r="C158" s="6">
        <v>4.1500000000000004</v>
      </c>
      <c r="D158" s="6">
        <v>4.13</v>
      </c>
      <c r="E158" s="6">
        <f>(C158+D158)*2*2.8</f>
        <v>46.368000000000002</v>
      </c>
      <c r="F158" s="7"/>
    </row>
    <row r="159" spans="1:7" x14ac:dyDescent="0.25">
      <c r="A159" s="5"/>
      <c r="B159" s="6" t="s">
        <v>9</v>
      </c>
      <c r="C159" s="6">
        <v>2.09</v>
      </c>
      <c r="D159" s="6">
        <v>2.8</v>
      </c>
      <c r="E159" s="6">
        <f>C159*D159</f>
        <v>5.8519999999999994</v>
      </c>
      <c r="F159" s="7"/>
    </row>
    <row r="160" spans="1:7" x14ac:dyDescent="0.25">
      <c r="A160" s="5"/>
      <c r="B160" s="6" t="s">
        <v>4</v>
      </c>
      <c r="C160" s="6">
        <v>0.92</v>
      </c>
      <c r="D160" s="6">
        <v>2.1</v>
      </c>
      <c r="E160" s="6">
        <f>C160*D160</f>
        <v>1.9320000000000002</v>
      </c>
      <c r="F160" s="7"/>
    </row>
    <row r="161" spans="1:6" x14ac:dyDescent="0.25">
      <c r="A161" s="5"/>
      <c r="B161" s="6"/>
      <c r="C161" s="6"/>
      <c r="D161" s="6"/>
      <c r="E161" s="6">
        <f>E158-E159-E160</f>
        <v>38.584000000000003</v>
      </c>
      <c r="F161" s="7">
        <f>E161</f>
        <v>38.584000000000003</v>
      </c>
    </row>
    <row r="162" spans="1:6" x14ac:dyDescent="0.25">
      <c r="A162" s="5"/>
      <c r="B162" s="6"/>
      <c r="C162" s="6"/>
      <c r="D162" s="6"/>
      <c r="E162" s="6"/>
      <c r="F162" s="7"/>
    </row>
    <row r="163" spans="1:6" x14ac:dyDescent="0.25">
      <c r="A163" s="5" t="s">
        <v>215</v>
      </c>
      <c r="B163" s="6" t="s">
        <v>36</v>
      </c>
      <c r="C163" s="6">
        <v>4.13</v>
      </c>
      <c r="D163" s="6">
        <v>3.11</v>
      </c>
      <c r="E163" s="6">
        <f>(C163+D163)*2*2.8</f>
        <v>40.543999999999997</v>
      </c>
      <c r="F163" s="7"/>
    </row>
    <row r="164" spans="1:6" x14ac:dyDescent="0.25">
      <c r="A164" s="5"/>
      <c r="B164" s="6" t="s">
        <v>4</v>
      </c>
      <c r="C164" s="6">
        <v>0.92</v>
      </c>
      <c r="D164" s="6">
        <v>2.1</v>
      </c>
      <c r="E164" s="6">
        <f>C164*D164</f>
        <v>1.9320000000000002</v>
      </c>
      <c r="F164" s="7"/>
    </row>
    <row r="165" spans="1:6" x14ac:dyDescent="0.25">
      <c r="A165" s="5"/>
      <c r="B165" s="6" t="s">
        <v>23</v>
      </c>
      <c r="C165" s="6">
        <v>1.53</v>
      </c>
      <c r="D165" s="6">
        <v>1.45</v>
      </c>
      <c r="E165" s="6">
        <v>0</v>
      </c>
      <c r="F165" s="7"/>
    </row>
    <row r="166" spans="1:6" x14ac:dyDescent="0.25">
      <c r="A166" s="5"/>
      <c r="B166" s="6" t="s">
        <v>6</v>
      </c>
      <c r="C166" s="6"/>
      <c r="D166" s="6"/>
      <c r="E166" s="6">
        <f>E163-E164-E165</f>
        <v>38.611999999999995</v>
      </c>
      <c r="F166" s="7">
        <f>E166</f>
        <v>38.611999999999995</v>
      </c>
    </row>
    <row r="167" spans="1:6" x14ac:dyDescent="0.25">
      <c r="A167" s="5"/>
      <c r="B167" s="6"/>
      <c r="C167" s="6"/>
      <c r="D167" s="6"/>
      <c r="E167" s="6"/>
      <c r="F167" s="7"/>
    </row>
    <row r="168" spans="1:6" x14ac:dyDescent="0.25">
      <c r="A168" s="5" t="s">
        <v>216</v>
      </c>
      <c r="B168" s="6" t="s">
        <v>61</v>
      </c>
      <c r="C168" s="6">
        <v>1.96</v>
      </c>
      <c r="D168" s="6">
        <v>1.95</v>
      </c>
      <c r="E168" s="6">
        <f>(C168+D168)*2*2.8</f>
        <v>21.896000000000001</v>
      </c>
      <c r="F168" s="7"/>
    </row>
    <row r="169" spans="1:6" x14ac:dyDescent="0.25">
      <c r="A169" s="5"/>
      <c r="B169" s="6" t="s">
        <v>20</v>
      </c>
      <c r="C169" s="6">
        <v>0.72</v>
      </c>
      <c r="D169" s="6">
        <v>2.1</v>
      </c>
      <c r="E169" s="6">
        <f>C169*D169</f>
        <v>1.512</v>
      </c>
      <c r="F169" s="7"/>
    </row>
    <row r="170" spans="1:6" x14ac:dyDescent="0.25">
      <c r="A170" s="5"/>
      <c r="B170" s="6"/>
      <c r="C170" s="6"/>
      <c r="D170" s="6"/>
      <c r="E170" s="6">
        <f>E168-E169</f>
        <v>20.384</v>
      </c>
      <c r="F170" s="7">
        <f>E170</f>
        <v>20.384</v>
      </c>
    </row>
    <row r="171" spans="1:6" x14ac:dyDescent="0.25">
      <c r="A171" s="5"/>
      <c r="B171" s="6"/>
      <c r="C171" s="6"/>
      <c r="D171" s="6"/>
      <c r="E171" s="6"/>
      <c r="F171" s="7"/>
    </row>
    <row r="172" spans="1:6" x14ac:dyDescent="0.25">
      <c r="A172" s="5" t="s">
        <v>217</v>
      </c>
      <c r="B172" s="6" t="s">
        <v>19</v>
      </c>
      <c r="C172" s="6">
        <v>1.69</v>
      </c>
      <c r="D172" s="6">
        <v>0.92</v>
      </c>
      <c r="E172" s="6">
        <f>(C172+D172)*2*2.8</f>
        <v>14.615999999999998</v>
      </c>
      <c r="F172" s="7"/>
    </row>
    <row r="173" spans="1:6" x14ac:dyDescent="0.25">
      <c r="A173" s="5"/>
      <c r="B173" s="6" t="s">
        <v>20</v>
      </c>
      <c r="C173" s="6">
        <v>0.72</v>
      </c>
      <c r="D173" s="6">
        <v>2.1</v>
      </c>
      <c r="E173" s="6">
        <f>C173*D173</f>
        <v>1.512</v>
      </c>
      <c r="F173" s="7"/>
    </row>
    <row r="174" spans="1:6" x14ac:dyDescent="0.25">
      <c r="A174" s="5"/>
      <c r="B174" s="6"/>
      <c r="C174" s="6"/>
      <c r="D174" s="6"/>
      <c r="E174" s="6">
        <f>E172-E173</f>
        <v>13.103999999999997</v>
      </c>
      <c r="F174" s="7">
        <f>E174</f>
        <v>13.103999999999997</v>
      </c>
    </row>
    <row r="175" spans="1:6" x14ac:dyDescent="0.25">
      <c r="A175" s="5"/>
      <c r="B175" s="6"/>
      <c r="C175" s="6"/>
      <c r="D175" s="6"/>
      <c r="E175" s="6"/>
      <c r="F175" s="7"/>
    </row>
    <row r="176" spans="1:6" x14ac:dyDescent="0.25">
      <c r="A176" s="5" t="s">
        <v>218</v>
      </c>
      <c r="B176" s="6" t="s">
        <v>182</v>
      </c>
      <c r="C176" s="6">
        <v>3.51</v>
      </c>
      <c r="D176" s="6">
        <v>1.83</v>
      </c>
      <c r="E176" s="6">
        <f>(C176+D176)*2*2.8</f>
        <v>29.903999999999996</v>
      </c>
      <c r="F176" s="7"/>
    </row>
    <row r="177" spans="1:7" x14ac:dyDescent="0.25">
      <c r="A177" s="5"/>
      <c r="B177" s="6" t="s">
        <v>69</v>
      </c>
      <c r="C177" s="6">
        <v>1.02</v>
      </c>
      <c r="D177" s="6">
        <v>2.1</v>
      </c>
      <c r="E177" s="6">
        <f>C177*D177</f>
        <v>2.1420000000000003</v>
      </c>
      <c r="F177" s="7"/>
    </row>
    <row r="178" spans="1:7" x14ac:dyDescent="0.25">
      <c r="A178" s="5"/>
      <c r="B178" s="6" t="s">
        <v>194</v>
      </c>
      <c r="C178" s="6">
        <v>0.92</v>
      </c>
      <c r="D178" s="6">
        <v>2.1</v>
      </c>
      <c r="E178" s="6">
        <f t="shared" ref="E178:E181" si="8">C178*D178</f>
        <v>1.9320000000000002</v>
      </c>
      <c r="F178" s="7"/>
    </row>
    <row r="179" spans="1:7" x14ac:dyDescent="0.25">
      <c r="A179" s="5"/>
      <c r="B179" s="6" t="s">
        <v>64</v>
      </c>
      <c r="C179" s="6">
        <v>0.72</v>
      </c>
      <c r="D179" s="6">
        <v>2.1</v>
      </c>
      <c r="E179" s="6">
        <f t="shared" si="8"/>
        <v>1.512</v>
      </c>
      <c r="F179" s="7"/>
    </row>
    <row r="180" spans="1:7" x14ac:dyDescent="0.25">
      <c r="A180" s="5"/>
      <c r="B180" s="6" t="s">
        <v>68</v>
      </c>
      <c r="C180" s="6">
        <v>0.92</v>
      </c>
      <c r="D180" s="6">
        <v>2.1</v>
      </c>
      <c r="E180" s="6">
        <f t="shared" si="8"/>
        <v>1.9320000000000002</v>
      </c>
      <c r="F180" s="7"/>
    </row>
    <row r="181" spans="1:7" x14ac:dyDescent="0.25">
      <c r="A181" s="5"/>
      <c r="B181" s="6" t="s">
        <v>183</v>
      </c>
      <c r="C181" s="6">
        <v>0.92</v>
      </c>
      <c r="D181" s="6">
        <v>2.8</v>
      </c>
      <c r="E181" s="6">
        <f t="shared" si="8"/>
        <v>2.5760000000000001</v>
      </c>
      <c r="F181" s="7"/>
    </row>
    <row r="182" spans="1:7" x14ac:dyDescent="0.25">
      <c r="A182" s="5"/>
      <c r="B182" s="6" t="s">
        <v>184</v>
      </c>
      <c r="C182" s="6">
        <v>0.92</v>
      </c>
      <c r="D182" s="6">
        <v>1.54</v>
      </c>
      <c r="E182" s="6">
        <f>(C182+D182)*2*2.8</f>
        <v>13.776</v>
      </c>
      <c r="F182" s="7"/>
    </row>
    <row r="183" spans="1:7" x14ac:dyDescent="0.25">
      <c r="A183" s="5"/>
      <c r="B183" s="6" t="s">
        <v>65</v>
      </c>
      <c r="C183" s="6">
        <v>0.72</v>
      </c>
      <c r="D183" s="6">
        <v>2.1</v>
      </c>
      <c r="E183" s="6">
        <f>C183*D183</f>
        <v>1.512</v>
      </c>
      <c r="F183" s="7"/>
    </row>
    <row r="184" spans="1:7" x14ac:dyDescent="0.25">
      <c r="A184" s="5"/>
      <c r="B184" s="6" t="s">
        <v>67</v>
      </c>
      <c r="C184" s="6">
        <v>0.92</v>
      </c>
      <c r="D184" s="6">
        <v>2.1</v>
      </c>
      <c r="E184" s="6">
        <f t="shared" ref="E184:E185" si="9">C184*D184</f>
        <v>1.9320000000000002</v>
      </c>
      <c r="F184" s="7"/>
    </row>
    <row r="185" spans="1:7" x14ac:dyDescent="0.25">
      <c r="A185" s="5"/>
      <c r="B185" s="6" t="s">
        <v>185</v>
      </c>
      <c r="C185" s="6">
        <v>0.92</v>
      </c>
      <c r="D185" s="6">
        <v>2.8</v>
      </c>
      <c r="E185" s="6">
        <f t="shared" si="9"/>
        <v>2.5760000000000001</v>
      </c>
      <c r="F185" s="7"/>
    </row>
    <row r="186" spans="1:7" x14ac:dyDescent="0.25">
      <c r="A186" s="5"/>
      <c r="B186" s="6"/>
      <c r="C186" s="6"/>
      <c r="D186" s="6"/>
      <c r="E186" s="6">
        <f>E176+E182-SUM(E177:E181)-SUM(E183:E185)</f>
        <v>27.565999999999992</v>
      </c>
      <c r="F186" s="7">
        <f>E186</f>
        <v>27.565999999999992</v>
      </c>
    </row>
    <row r="187" spans="1:7" x14ac:dyDescent="0.25">
      <c r="A187" s="5"/>
      <c r="B187" s="6"/>
      <c r="C187" s="6"/>
      <c r="D187" s="6"/>
      <c r="E187" s="6"/>
      <c r="F187" s="7"/>
    </row>
    <row r="188" spans="1:7" x14ac:dyDescent="0.25">
      <c r="A188" s="5" t="s">
        <v>219</v>
      </c>
      <c r="B188" s="6" t="s">
        <v>135</v>
      </c>
      <c r="C188" s="6">
        <v>3.5</v>
      </c>
      <c r="D188" s="6">
        <v>1.5</v>
      </c>
      <c r="E188" s="6">
        <f>(C188+D188)*2*2.8</f>
        <v>28</v>
      </c>
      <c r="F188" s="7"/>
    </row>
    <row r="189" spans="1:7" x14ac:dyDescent="0.25">
      <c r="A189" s="5"/>
      <c r="B189" s="6" t="s">
        <v>9</v>
      </c>
      <c r="C189" s="6">
        <v>2.09</v>
      </c>
      <c r="D189" s="6">
        <v>2.8</v>
      </c>
      <c r="E189" s="6">
        <f>C189*D189</f>
        <v>5.8519999999999994</v>
      </c>
      <c r="F189" s="7"/>
    </row>
    <row r="190" spans="1:7" x14ac:dyDescent="0.25">
      <c r="A190" s="5"/>
      <c r="B190" s="6" t="s">
        <v>134</v>
      </c>
      <c r="C190" s="6">
        <v>5</v>
      </c>
      <c r="D190" s="6">
        <v>2.2999999999999998</v>
      </c>
      <c r="E190" s="6">
        <f>C190*D190</f>
        <v>11.5</v>
      </c>
      <c r="F190" s="7"/>
    </row>
    <row r="191" spans="1:7" x14ac:dyDescent="0.25">
      <c r="A191" s="5"/>
      <c r="B191" s="6"/>
      <c r="C191" s="6"/>
      <c r="D191" s="6"/>
      <c r="E191" s="6">
        <f>E188-E189-E190</f>
        <v>10.648</v>
      </c>
      <c r="F191" s="7">
        <f>E191</f>
        <v>10.648</v>
      </c>
    </row>
    <row r="192" spans="1:7" x14ac:dyDescent="0.25">
      <c r="A192" s="8"/>
      <c r="B192" s="9"/>
      <c r="C192" s="9"/>
      <c r="D192" s="9"/>
      <c r="E192" s="9"/>
      <c r="F192" s="10">
        <f>SUM(F156:F191)</f>
        <v>190.98199999999997</v>
      </c>
      <c r="G192">
        <f>F192</f>
        <v>190.98199999999997</v>
      </c>
    </row>
    <row r="194" spans="1:6" x14ac:dyDescent="0.25">
      <c r="A194" s="1">
        <v>3.6</v>
      </c>
      <c r="B194" s="2" t="s">
        <v>85</v>
      </c>
      <c r="C194" s="3"/>
      <c r="D194" s="3"/>
      <c r="E194" s="3"/>
      <c r="F194" s="4"/>
    </row>
    <row r="195" spans="1:6" x14ac:dyDescent="0.25">
      <c r="A195" s="5" t="s">
        <v>232</v>
      </c>
      <c r="B195" s="6" t="s">
        <v>88</v>
      </c>
      <c r="C195" s="6">
        <v>2.2999999999999998</v>
      </c>
      <c r="D195" s="6">
        <v>1.3</v>
      </c>
      <c r="E195" s="6">
        <f>(C195+D195)*2*2.8</f>
        <v>20.159999999999997</v>
      </c>
      <c r="F195" s="7"/>
    </row>
    <row r="196" spans="1:6" x14ac:dyDescent="0.25">
      <c r="A196" s="5"/>
      <c r="B196" s="6" t="s">
        <v>20</v>
      </c>
      <c r="C196" s="6">
        <v>0.92</v>
      </c>
      <c r="D196" s="6">
        <v>2.1</v>
      </c>
      <c r="E196" s="6">
        <f>C196*D196</f>
        <v>1.9320000000000002</v>
      </c>
      <c r="F196" s="7"/>
    </row>
    <row r="197" spans="1:6" x14ac:dyDescent="0.25">
      <c r="A197" s="5"/>
      <c r="B197" s="6"/>
      <c r="C197" s="6"/>
      <c r="D197" s="6"/>
      <c r="E197" s="6">
        <f>E195-E196</f>
        <v>18.227999999999998</v>
      </c>
      <c r="F197" s="7">
        <f>E197</f>
        <v>18.227999999999998</v>
      </c>
    </row>
    <row r="198" spans="1:6" x14ac:dyDescent="0.25">
      <c r="A198" s="5"/>
      <c r="B198" s="6"/>
      <c r="C198" s="6"/>
      <c r="D198" s="6"/>
      <c r="E198" s="6"/>
      <c r="F198" s="7"/>
    </row>
    <row r="199" spans="1:6" x14ac:dyDescent="0.25">
      <c r="A199" s="5" t="s">
        <v>233</v>
      </c>
      <c r="B199" s="6" t="s">
        <v>89</v>
      </c>
      <c r="C199" s="6">
        <v>1.32</v>
      </c>
      <c r="D199" s="6">
        <v>1.64</v>
      </c>
      <c r="E199" s="6">
        <f>(C199+D199)*2*2.8</f>
        <v>16.576000000000001</v>
      </c>
      <c r="F199" s="7"/>
    </row>
    <row r="200" spans="1:6" x14ac:dyDescent="0.25">
      <c r="A200" s="5"/>
      <c r="B200" s="6"/>
      <c r="C200" s="6">
        <v>0.92</v>
      </c>
      <c r="D200" s="6">
        <v>2.1</v>
      </c>
      <c r="E200" s="6">
        <f>C200*D200</f>
        <v>1.9320000000000002</v>
      </c>
      <c r="F200" s="7"/>
    </row>
    <row r="201" spans="1:6" x14ac:dyDescent="0.25">
      <c r="A201" s="5"/>
      <c r="B201" s="6"/>
      <c r="C201" s="6"/>
      <c r="D201" s="6"/>
      <c r="E201" s="6">
        <f>E199-E200</f>
        <v>14.644</v>
      </c>
      <c r="F201" s="7">
        <f>E201</f>
        <v>14.644</v>
      </c>
    </row>
    <row r="202" spans="1:6" x14ac:dyDescent="0.25">
      <c r="A202" s="5"/>
      <c r="B202" s="6"/>
      <c r="C202" s="6"/>
      <c r="D202" s="6"/>
      <c r="E202" s="6"/>
      <c r="F202" s="7"/>
    </row>
    <row r="203" spans="1:6" x14ac:dyDescent="0.25">
      <c r="A203" s="5" t="s">
        <v>234</v>
      </c>
      <c r="B203" s="6" t="s">
        <v>91</v>
      </c>
      <c r="C203" s="6">
        <v>1.32</v>
      </c>
      <c r="D203" s="6">
        <v>1.64</v>
      </c>
      <c r="E203" s="6">
        <f>(C203+D203)*2*2.8</f>
        <v>16.576000000000001</v>
      </c>
      <c r="F203" s="7"/>
    </row>
    <row r="204" spans="1:6" x14ac:dyDescent="0.25">
      <c r="A204" s="5"/>
      <c r="B204" s="6"/>
      <c r="C204" s="6">
        <v>0.92</v>
      </c>
      <c r="D204" s="6">
        <v>2.1</v>
      </c>
      <c r="E204" s="6">
        <f>C204*D204</f>
        <v>1.9320000000000002</v>
      </c>
      <c r="F204" s="7"/>
    </row>
    <row r="205" spans="1:6" x14ac:dyDescent="0.25">
      <c r="A205" s="5"/>
      <c r="B205" s="6"/>
      <c r="C205" s="6"/>
      <c r="D205" s="6"/>
      <c r="E205" s="6">
        <f>E203-E204</f>
        <v>14.644</v>
      </c>
      <c r="F205" s="7">
        <f>E205</f>
        <v>14.644</v>
      </c>
    </row>
    <row r="206" spans="1:6" x14ac:dyDescent="0.25">
      <c r="A206" s="5"/>
      <c r="B206" s="6"/>
      <c r="C206" s="6"/>
      <c r="D206" s="6"/>
      <c r="E206" s="6"/>
      <c r="F206" s="7"/>
    </row>
    <row r="207" spans="1:6" x14ac:dyDescent="0.25">
      <c r="A207" s="5" t="s">
        <v>235</v>
      </c>
      <c r="B207" s="6" t="s">
        <v>92</v>
      </c>
      <c r="C207" s="6">
        <v>1.32</v>
      </c>
      <c r="D207" s="6">
        <v>1.64</v>
      </c>
      <c r="E207" s="6">
        <f>(C207+D207)*2*2.8</f>
        <v>16.576000000000001</v>
      </c>
      <c r="F207" s="7"/>
    </row>
    <row r="208" spans="1:6" x14ac:dyDescent="0.25">
      <c r="A208" s="5"/>
      <c r="B208" s="6"/>
      <c r="C208" s="6">
        <v>0.92</v>
      </c>
      <c r="D208" s="6">
        <v>2.1</v>
      </c>
      <c r="E208" s="6">
        <f>C208*D208</f>
        <v>1.9320000000000002</v>
      </c>
      <c r="F208" s="7"/>
    </row>
    <row r="209" spans="1:7" x14ac:dyDescent="0.25">
      <c r="A209" s="5"/>
      <c r="B209" s="6"/>
      <c r="C209" s="6"/>
      <c r="D209" s="6"/>
      <c r="E209" s="6">
        <f>E207-E208</f>
        <v>14.644</v>
      </c>
      <c r="F209" s="7">
        <f>E209</f>
        <v>14.644</v>
      </c>
    </row>
    <row r="210" spans="1:7" x14ac:dyDescent="0.25">
      <c r="A210" s="8"/>
      <c r="B210" s="9"/>
      <c r="C210" s="9"/>
      <c r="D210" s="9"/>
      <c r="E210" s="9"/>
      <c r="F210" s="10">
        <f>SUM(F197:F209)</f>
        <v>62.16</v>
      </c>
      <c r="G210">
        <f>F210</f>
        <v>62.16</v>
      </c>
    </row>
    <row r="212" spans="1:7" x14ac:dyDescent="0.25">
      <c r="A212" s="1">
        <v>3.7</v>
      </c>
      <c r="B212" s="2" t="s">
        <v>94</v>
      </c>
      <c r="C212" s="3"/>
      <c r="D212" s="3"/>
      <c r="E212" s="3"/>
      <c r="F212" s="4"/>
    </row>
    <row r="213" spans="1:7" x14ac:dyDescent="0.25">
      <c r="A213" s="5" t="s">
        <v>231</v>
      </c>
      <c r="B213" s="6" t="s">
        <v>95</v>
      </c>
      <c r="C213" s="6">
        <v>4.34</v>
      </c>
      <c r="D213" s="6">
        <v>1.71</v>
      </c>
      <c r="E213" s="6">
        <f>(C213+D213)*2*2.8</f>
        <v>33.879999999999995</v>
      </c>
      <c r="F213" s="7"/>
      <c r="G213">
        <f>4.34*1.71+10.75</f>
        <v>18.171399999999998</v>
      </c>
    </row>
    <row r="214" spans="1:7" x14ac:dyDescent="0.25">
      <c r="A214" s="5"/>
      <c r="B214" s="6" t="s">
        <v>222</v>
      </c>
      <c r="C214" s="6">
        <v>1.02</v>
      </c>
      <c r="D214" s="6">
        <v>2.1</v>
      </c>
      <c r="E214" s="6">
        <f>C214*D214</f>
        <v>2.1420000000000003</v>
      </c>
      <c r="F214" s="7"/>
    </row>
    <row r="215" spans="1:7" x14ac:dyDescent="0.25">
      <c r="A215" s="5"/>
      <c r="B215" s="6" t="s">
        <v>97</v>
      </c>
      <c r="C215" s="6">
        <v>0.92</v>
      </c>
      <c r="D215" s="6">
        <v>2.1</v>
      </c>
      <c r="E215" s="6">
        <f t="shared" ref="E215:E218" si="10">C215*D215</f>
        <v>1.9320000000000002</v>
      </c>
      <c r="F215" s="7"/>
    </row>
    <row r="216" spans="1:7" x14ac:dyDescent="0.25">
      <c r="A216" s="5"/>
      <c r="B216" s="6" t="s">
        <v>97</v>
      </c>
      <c r="C216" s="6">
        <v>0.92</v>
      </c>
      <c r="D216" s="6">
        <v>2.1</v>
      </c>
      <c r="E216" s="6">
        <f t="shared" si="10"/>
        <v>1.9320000000000002</v>
      </c>
      <c r="F216" s="7"/>
    </row>
    <row r="217" spans="1:7" x14ac:dyDescent="0.25">
      <c r="A217" s="5"/>
      <c r="B217" s="6" t="s">
        <v>97</v>
      </c>
      <c r="C217" s="6">
        <v>0.92</v>
      </c>
      <c r="D217" s="6">
        <v>2.1</v>
      </c>
      <c r="E217" s="6">
        <f t="shared" si="10"/>
        <v>1.9320000000000002</v>
      </c>
      <c r="F217" s="7"/>
    </row>
    <row r="218" spans="1:7" x14ac:dyDescent="0.25">
      <c r="A218" s="5"/>
      <c r="B218" s="6" t="s">
        <v>98</v>
      </c>
      <c r="C218" s="6">
        <v>1.71</v>
      </c>
      <c r="D218" s="6">
        <v>2.8</v>
      </c>
      <c r="E218" s="6">
        <f t="shared" si="10"/>
        <v>4.7879999999999994</v>
      </c>
      <c r="F218" s="7"/>
    </row>
    <row r="219" spans="1:7" x14ac:dyDescent="0.25">
      <c r="A219" s="5"/>
      <c r="B219" s="6" t="s">
        <v>99</v>
      </c>
      <c r="C219" s="6"/>
      <c r="D219" s="6"/>
      <c r="E219" s="6">
        <f>E213-E214-E215-E216-E217-E218</f>
        <v>21.154</v>
      </c>
      <c r="F219" s="7">
        <f>E219</f>
        <v>21.154</v>
      </c>
    </row>
    <row r="220" spans="1:7" x14ac:dyDescent="0.25">
      <c r="A220" s="5"/>
      <c r="B220" s="6"/>
      <c r="C220" s="6"/>
      <c r="D220" s="6"/>
      <c r="E220" s="6"/>
      <c r="F220" s="7"/>
    </row>
    <row r="221" spans="1:7" x14ac:dyDescent="0.25">
      <c r="A221" s="5" t="s">
        <v>236</v>
      </c>
      <c r="B221" s="6" t="s">
        <v>100</v>
      </c>
      <c r="C221" s="6">
        <v>10.75</v>
      </c>
      <c r="D221" s="6">
        <v>2</v>
      </c>
      <c r="E221" s="6">
        <f>(C221+D221)*2*2.8</f>
        <v>71.399999999999991</v>
      </c>
      <c r="F221" s="7"/>
    </row>
    <row r="222" spans="1:7" x14ac:dyDescent="0.25">
      <c r="A222" s="5"/>
      <c r="B222" s="6" t="s">
        <v>223</v>
      </c>
      <c r="C222" s="6">
        <v>1.02</v>
      </c>
      <c r="D222" s="6">
        <v>2.1</v>
      </c>
      <c r="E222" s="6">
        <f>C222*D222</f>
        <v>2.1420000000000003</v>
      </c>
      <c r="F222" s="7"/>
    </row>
    <row r="223" spans="1:7" x14ac:dyDescent="0.25">
      <c r="A223" s="5"/>
      <c r="B223" s="6" t="s">
        <v>224</v>
      </c>
      <c r="C223" s="6">
        <v>1.02</v>
      </c>
      <c r="D223" s="6">
        <v>2.1</v>
      </c>
      <c r="E223" s="6">
        <f t="shared" ref="E223:E228" si="11">C223*D223</f>
        <v>2.1420000000000003</v>
      </c>
      <c r="F223" s="7"/>
    </row>
    <row r="224" spans="1:7" x14ac:dyDescent="0.25">
      <c r="A224" s="5"/>
      <c r="B224" s="6" t="s">
        <v>225</v>
      </c>
      <c r="C224" s="6">
        <v>1.02</v>
      </c>
      <c r="D224" s="6">
        <v>2.1</v>
      </c>
      <c r="E224" s="6">
        <f t="shared" si="11"/>
        <v>2.1420000000000003</v>
      </c>
      <c r="F224" s="7"/>
    </row>
    <row r="225" spans="1:7" x14ac:dyDescent="0.25">
      <c r="A225" s="5"/>
      <c r="B225" s="6" t="s">
        <v>226</v>
      </c>
      <c r="C225" s="6">
        <v>1.02</v>
      </c>
      <c r="D225" s="6">
        <v>2.1</v>
      </c>
      <c r="E225" s="6">
        <f t="shared" si="11"/>
        <v>2.1420000000000003</v>
      </c>
      <c r="F225" s="7"/>
    </row>
    <row r="226" spans="1:7" x14ac:dyDescent="0.25">
      <c r="A226" s="5"/>
      <c r="B226" s="6" t="s">
        <v>105</v>
      </c>
      <c r="C226" s="6">
        <v>1.71</v>
      </c>
      <c r="D226" s="6">
        <v>2.8</v>
      </c>
      <c r="E226" s="6">
        <f t="shared" si="11"/>
        <v>4.7879999999999994</v>
      </c>
      <c r="F226" s="7"/>
    </row>
    <row r="227" spans="1:7" x14ac:dyDescent="0.25">
      <c r="A227" s="5"/>
      <c r="B227" s="6" t="s">
        <v>106</v>
      </c>
      <c r="C227" s="6">
        <v>1</v>
      </c>
      <c r="D227" s="6">
        <v>2</v>
      </c>
      <c r="E227" s="6">
        <f t="shared" si="11"/>
        <v>2</v>
      </c>
      <c r="F227" s="7"/>
    </row>
    <row r="228" spans="1:7" x14ac:dyDescent="0.25">
      <c r="A228" s="5"/>
      <c r="B228" s="6" t="s">
        <v>108</v>
      </c>
      <c r="C228" s="6">
        <v>2.5</v>
      </c>
      <c r="D228" s="6">
        <v>2.8</v>
      </c>
      <c r="E228" s="6">
        <f t="shared" si="11"/>
        <v>7</v>
      </c>
      <c r="F228" s="7"/>
    </row>
    <row r="229" spans="1:7" x14ac:dyDescent="0.25">
      <c r="A229" s="5"/>
      <c r="B229" s="6" t="s">
        <v>99</v>
      </c>
      <c r="C229" s="6"/>
      <c r="D229" s="6"/>
      <c r="E229" s="6">
        <f>E221-E222-E223-E224-E225-E226-E227-E228</f>
        <v>49.044000000000004</v>
      </c>
      <c r="F229" s="7">
        <f>E229</f>
        <v>49.044000000000004</v>
      </c>
    </row>
    <row r="230" spans="1:7" x14ac:dyDescent="0.25">
      <c r="A230" s="5"/>
      <c r="B230" s="6"/>
      <c r="C230" s="6"/>
      <c r="D230" s="6"/>
      <c r="E230" s="6"/>
      <c r="F230" s="7"/>
    </row>
    <row r="231" spans="1:7" x14ac:dyDescent="0.25">
      <c r="A231" s="5" t="s">
        <v>237</v>
      </c>
      <c r="B231" s="6" t="s">
        <v>107</v>
      </c>
      <c r="C231" s="6">
        <v>4.3</v>
      </c>
      <c r="D231" s="6">
        <v>2.5</v>
      </c>
      <c r="E231" s="6">
        <f>(C231+D231)*2*2.8</f>
        <v>38.08</v>
      </c>
      <c r="F231" s="7"/>
    </row>
    <row r="232" spans="1:7" x14ac:dyDescent="0.25">
      <c r="A232" s="5"/>
      <c r="B232" s="6" t="s">
        <v>108</v>
      </c>
      <c r="C232" s="6">
        <v>2.5</v>
      </c>
      <c r="D232" s="6">
        <v>2.8</v>
      </c>
      <c r="E232" s="6">
        <f t="shared" ref="E232:E233" si="12">C232*D232</f>
        <v>7</v>
      </c>
      <c r="F232" s="7"/>
    </row>
    <row r="233" spans="1:7" x14ac:dyDescent="0.25">
      <c r="A233" s="5"/>
      <c r="B233" s="6" t="s">
        <v>109</v>
      </c>
      <c r="C233" s="6">
        <v>0.92</v>
      </c>
      <c r="D233" s="6">
        <v>2.1</v>
      </c>
      <c r="E233" s="6">
        <f t="shared" si="12"/>
        <v>1.9320000000000002</v>
      </c>
      <c r="F233" s="7"/>
    </row>
    <row r="234" spans="1:7" x14ac:dyDescent="0.25">
      <c r="A234" s="5"/>
      <c r="B234" s="6" t="s">
        <v>110</v>
      </c>
      <c r="C234" s="6">
        <v>1.1200000000000001</v>
      </c>
      <c r="D234" s="6">
        <v>1.45</v>
      </c>
      <c r="E234" s="6">
        <v>0</v>
      </c>
      <c r="F234" s="7"/>
    </row>
    <row r="235" spans="1:7" x14ac:dyDescent="0.25">
      <c r="A235" s="5"/>
      <c r="B235" s="6" t="s">
        <v>111</v>
      </c>
      <c r="C235" s="6"/>
      <c r="D235" s="6"/>
      <c r="E235" s="6">
        <f>E231-E232-E233-E234</f>
        <v>29.148</v>
      </c>
      <c r="F235" s="7">
        <f>E235</f>
        <v>29.148</v>
      </c>
    </row>
    <row r="236" spans="1:7" x14ac:dyDescent="0.25">
      <c r="A236" s="8"/>
      <c r="B236" s="9"/>
      <c r="C236" s="9"/>
      <c r="D236" s="9"/>
      <c r="E236" s="9"/>
      <c r="F236" s="10">
        <f>SUM(F219:F235)</f>
        <v>99.346000000000004</v>
      </c>
      <c r="G236">
        <f>F236</f>
        <v>99.346000000000004</v>
      </c>
    </row>
    <row r="237" spans="1:7" x14ac:dyDescent="0.25">
      <c r="B237" s="26" t="s">
        <v>220</v>
      </c>
      <c r="C237" s="26"/>
      <c r="D237" s="26"/>
      <c r="E237" s="26"/>
      <c r="F237" s="26"/>
      <c r="G237">
        <f>SUM(G39:G236)</f>
        <v>1058.2413999999999</v>
      </c>
    </row>
    <row r="238" spans="1:7" x14ac:dyDescent="0.25">
      <c r="B238" s="27" t="s">
        <v>221</v>
      </c>
      <c r="C238" s="27"/>
      <c r="D238" s="27"/>
      <c r="E238" s="27"/>
      <c r="F238" s="27"/>
      <c r="G238">
        <f>G237*9</f>
        <v>9524.1725999999981</v>
      </c>
    </row>
  </sheetData>
  <mergeCells count="2">
    <mergeCell ref="B237:F237"/>
    <mergeCell ref="B238:F2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148" workbookViewId="0">
      <selection activeCell="D160" sqref="D160"/>
    </sheetView>
  </sheetViews>
  <sheetFormatPr defaultRowHeight="15" x14ac:dyDescent="0.25"/>
  <cols>
    <col min="2" max="2" width="28.5703125" bestFit="1" customWidth="1"/>
  </cols>
  <sheetData>
    <row r="1" spans="1:7" ht="18.75" x14ac:dyDescent="0.3">
      <c r="A1" s="11">
        <v>4</v>
      </c>
      <c r="B1" s="11" t="s">
        <v>238</v>
      </c>
    </row>
    <row r="2" spans="1:7" x14ac:dyDescent="0.25">
      <c r="A2" s="1">
        <v>4.0999999999999996</v>
      </c>
      <c r="B2" s="2" t="s">
        <v>239</v>
      </c>
      <c r="C2" s="3" t="s">
        <v>51</v>
      </c>
      <c r="D2" s="3" t="s">
        <v>52</v>
      </c>
      <c r="E2" s="3"/>
      <c r="F2" s="4" t="s">
        <v>30</v>
      </c>
      <c r="G2" s="6"/>
    </row>
    <row r="3" spans="1:7" x14ac:dyDescent="0.25">
      <c r="A3" s="5" t="s">
        <v>240</v>
      </c>
      <c r="B3" s="6" t="s">
        <v>8</v>
      </c>
      <c r="C3" s="6">
        <v>3.33</v>
      </c>
      <c r="D3" s="6">
        <v>5.31</v>
      </c>
      <c r="E3" s="6">
        <f>(C3+D3)*2*2.8</f>
        <v>48.384</v>
      </c>
      <c r="F3" s="7"/>
      <c r="G3" s="6"/>
    </row>
    <row r="4" spans="1:7" x14ac:dyDescent="0.25">
      <c r="A4" s="5"/>
      <c r="B4" s="6" t="s">
        <v>4</v>
      </c>
      <c r="C4" s="6">
        <v>0.92</v>
      </c>
      <c r="D4" s="6">
        <v>2.1</v>
      </c>
      <c r="E4" s="6">
        <f>C4*D4</f>
        <v>1.9320000000000002</v>
      </c>
      <c r="F4" s="7"/>
      <c r="G4" s="6"/>
    </row>
    <row r="5" spans="1:7" x14ac:dyDescent="0.25">
      <c r="A5" s="5"/>
      <c r="B5" s="6" t="s">
        <v>9</v>
      </c>
      <c r="C5" s="6">
        <v>1.66</v>
      </c>
      <c r="D5" s="6">
        <v>2.8</v>
      </c>
      <c r="E5" s="6">
        <f>C5*D5</f>
        <v>4.6479999999999997</v>
      </c>
      <c r="F5" s="7"/>
      <c r="G5" s="6"/>
    </row>
    <row r="6" spans="1:7" x14ac:dyDescent="0.25">
      <c r="A6" s="5"/>
      <c r="B6" s="6" t="s">
        <v>117</v>
      </c>
      <c r="C6" s="6"/>
      <c r="D6" s="6"/>
      <c r="E6" s="6">
        <f>E3-E4-E5</f>
        <v>41.804000000000002</v>
      </c>
      <c r="F6" s="7">
        <f>E6</f>
        <v>41.804000000000002</v>
      </c>
      <c r="G6" s="6"/>
    </row>
    <row r="7" spans="1:7" x14ac:dyDescent="0.25">
      <c r="A7" s="5"/>
      <c r="B7" s="6"/>
      <c r="C7" s="6"/>
      <c r="D7" s="6"/>
      <c r="E7" s="6"/>
      <c r="F7" s="7"/>
      <c r="G7" s="6"/>
    </row>
    <row r="8" spans="1:7" x14ac:dyDescent="0.25">
      <c r="A8" s="5" t="s">
        <v>241</v>
      </c>
      <c r="B8" s="6" t="s">
        <v>22</v>
      </c>
      <c r="C8" s="6">
        <v>3.15</v>
      </c>
      <c r="D8" s="6">
        <v>2.95</v>
      </c>
      <c r="E8" s="6">
        <f>(C8+D8)*2*2.8</f>
        <v>34.159999999999997</v>
      </c>
      <c r="F8" s="7"/>
      <c r="G8" s="6"/>
    </row>
    <row r="9" spans="1:7" x14ac:dyDescent="0.25">
      <c r="A9" s="5"/>
      <c r="B9" s="6" t="s">
        <v>23</v>
      </c>
      <c r="C9" s="6">
        <v>1.31</v>
      </c>
      <c r="D9" s="6">
        <v>1.45</v>
      </c>
      <c r="E9" s="6">
        <v>0</v>
      </c>
      <c r="F9" s="7"/>
      <c r="G9" s="6"/>
    </row>
    <row r="10" spans="1:7" x14ac:dyDescent="0.25">
      <c r="A10" s="5"/>
      <c r="B10" s="6" t="s">
        <v>20</v>
      </c>
      <c r="C10" s="6">
        <v>0.92</v>
      </c>
      <c r="D10" s="6">
        <v>2.1</v>
      </c>
      <c r="E10" s="6">
        <f>C10*D10</f>
        <v>1.9320000000000002</v>
      </c>
      <c r="F10" s="7"/>
      <c r="G10" s="6"/>
    </row>
    <row r="11" spans="1:7" x14ac:dyDescent="0.25">
      <c r="A11" s="5"/>
      <c r="B11" s="6" t="s">
        <v>116</v>
      </c>
      <c r="C11" s="6"/>
      <c r="D11" s="6"/>
      <c r="E11" s="6">
        <f>E8-E9-E10</f>
        <v>32.227999999999994</v>
      </c>
      <c r="F11" s="7">
        <f>E11</f>
        <v>32.227999999999994</v>
      </c>
      <c r="G11" s="6"/>
    </row>
    <row r="12" spans="1:7" x14ac:dyDescent="0.25">
      <c r="A12" s="5"/>
      <c r="B12" s="6"/>
      <c r="C12" s="6"/>
      <c r="D12" s="6"/>
      <c r="E12" s="6"/>
      <c r="F12" s="7"/>
      <c r="G12" s="6"/>
    </row>
    <row r="13" spans="1:7" x14ac:dyDescent="0.25">
      <c r="A13" s="5" t="s">
        <v>242</v>
      </c>
      <c r="B13" s="6" t="s">
        <v>36</v>
      </c>
      <c r="C13" s="6">
        <v>3.1</v>
      </c>
      <c r="D13" s="6">
        <v>2.97</v>
      </c>
      <c r="E13" s="6">
        <f>(C13+D13)*2*2.8</f>
        <v>33.991999999999997</v>
      </c>
      <c r="F13" s="7"/>
      <c r="G13" s="6"/>
    </row>
    <row r="14" spans="1:7" x14ac:dyDescent="0.25">
      <c r="A14" s="5"/>
      <c r="B14" s="6" t="s">
        <v>4</v>
      </c>
      <c r="C14" s="6">
        <v>0.92</v>
      </c>
      <c r="D14" s="6">
        <v>2.1</v>
      </c>
      <c r="E14" s="6">
        <f>C14*D14</f>
        <v>1.9320000000000002</v>
      </c>
      <c r="F14" s="7"/>
      <c r="G14" s="6"/>
    </row>
    <row r="15" spans="1:7" x14ac:dyDescent="0.25">
      <c r="A15" s="5"/>
      <c r="B15" s="6" t="s">
        <v>23</v>
      </c>
      <c r="C15" s="6">
        <v>0.98</v>
      </c>
      <c r="D15" s="6">
        <v>1.45</v>
      </c>
      <c r="E15" s="6">
        <v>0</v>
      </c>
      <c r="F15" s="7"/>
      <c r="G15" s="6"/>
    </row>
    <row r="16" spans="1:7" x14ac:dyDescent="0.25">
      <c r="A16" s="5"/>
      <c r="B16" s="6" t="s">
        <v>6</v>
      </c>
      <c r="C16" s="6"/>
      <c r="D16" s="6"/>
      <c r="E16" s="6">
        <f>E13-E14-E15</f>
        <v>32.059999999999995</v>
      </c>
      <c r="F16" s="7">
        <f>E16</f>
        <v>32.059999999999995</v>
      </c>
      <c r="G16" s="6"/>
    </row>
    <row r="17" spans="1:7" x14ac:dyDescent="0.25">
      <c r="A17" s="5"/>
      <c r="B17" s="6"/>
      <c r="C17" s="6"/>
      <c r="D17" s="6"/>
      <c r="E17" s="6"/>
      <c r="F17" s="7"/>
      <c r="G17" s="6"/>
    </row>
    <row r="18" spans="1:7" x14ac:dyDescent="0.25">
      <c r="A18" s="5" t="s">
        <v>243</v>
      </c>
      <c r="B18" s="6" t="s">
        <v>61</v>
      </c>
      <c r="C18" s="6">
        <v>1.82</v>
      </c>
      <c r="D18" s="6">
        <v>2.08</v>
      </c>
      <c r="E18" s="6">
        <f>(C18+D18)*2*2.8</f>
        <v>21.84</v>
      </c>
      <c r="F18" s="7"/>
      <c r="G18" s="6"/>
    </row>
    <row r="19" spans="1:7" x14ac:dyDescent="0.25">
      <c r="A19" s="5"/>
      <c r="B19" s="6" t="s">
        <v>20</v>
      </c>
      <c r="C19" s="6">
        <v>0.72</v>
      </c>
      <c r="D19" s="6">
        <v>2.1</v>
      </c>
      <c r="E19" s="6">
        <f>C19*D19</f>
        <v>1.512</v>
      </c>
      <c r="F19" s="7"/>
      <c r="G19" s="6"/>
    </row>
    <row r="20" spans="1:7" x14ac:dyDescent="0.25">
      <c r="A20" s="5"/>
      <c r="B20" s="6"/>
      <c r="C20" s="6"/>
      <c r="D20" s="6"/>
      <c r="E20" s="6">
        <f>E18-E19</f>
        <v>20.327999999999999</v>
      </c>
      <c r="F20" s="7">
        <f>E20</f>
        <v>20.327999999999999</v>
      </c>
      <c r="G20" s="6"/>
    </row>
    <row r="21" spans="1:7" x14ac:dyDescent="0.25">
      <c r="A21" s="5"/>
      <c r="B21" s="6"/>
      <c r="C21" s="6"/>
      <c r="D21" s="6"/>
      <c r="E21" s="6"/>
      <c r="F21" s="7"/>
      <c r="G21" s="6"/>
    </row>
    <row r="22" spans="1:7" x14ac:dyDescent="0.25">
      <c r="A22" s="5" t="s">
        <v>244</v>
      </c>
      <c r="B22" s="6" t="s">
        <v>19</v>
      </c>
      <c r="C22" s="6">
        <v>1.82</v>
      </c>
      <c r="D22" s="6">
        <v>0.92</v>
      </c>
      <c r="E22" s="6">
        <f>(C22+D22)*2*2.8</f>
        <v>15.343999999999999</v>
      </c>
      <c r="F22" s="7"/>
      <c r="G22" s="6"/>
    </row>
    <row r="23" spans="1:7" x14ac:dyDescent="0.25">
      <c r="A23" s="5"/>
      <c r="B23" s="6" t="s">
        <v>20</v>
      </c>
      <c r="C23" s="6">
        <v>0.72</v>
      </c>
      <c r="D23" s="6">
        <v>2.1</v>
      </c>
      <c r="E23" s="6">
        <f>C23*D23</f>
        <v>1.512</v>
      </c>
      <c r="F23" s="7"/>
      <c r="G23" s="6"/>
    </row>
    <row r="24" spans="1:7" x14ac:dyDescent="0.25">
      <c r="A24" s="5"/>
      <c r="B24" s="6"/>
      <c r="C24" s="6"/>
      <c r="D24" s="6"/>
      <c r="E24" s="6">
        <f>E22-E23</f>
        <v>13.831999999999999</v>
      </c>
      <c r="F24" s="7">
        <f>E24</f>
        <v>13.831999999999999</v>
      </c>
      <c r="G24" s="6"/>
    </row>
    <row r="25" spans="1:7" x14ac:dyDescent="0.25">
      <c r="A25" s="5"/>
      <c r="B25" s="6"/>
      <c r="C25" s="6"/>
      <c r="D25" s="6"/>
      <c r="E25" s="6"/>
      <c r="F25" s="7"/>
      <c r="G25" s="6"/>
    </row>
    <row r="26" spans="1:7" x14ac:dyDescent="0.25">
      <c r="A26" s="5" t="s">
        <v>246</v>
      </c>
      <c r="B26" s="6" t="s">
        <v>182</v>
      </c>
      <c r="C26" s="6">
        <v>2.06</v>
      </c>
      <c r="D26" s="6">
        <v>4.2300000000000004</v>
      </c>
      <c r="E26" s="6">
        <f>(C26+D26)*2*2.8</f>
        <v>35.224000000000004</v>
      </c>
      <c r="F26" s="7"/>
      <c r="G26" s="6"/>
    </row>
    <row r="27" spans="1:7" x14ac:dyDescent="0.25">
      <c r="A27" s="5"/>
      <c r="B27" s="6" t="s">
        <v>122</v>
      </c>
      <c r="C27" s="6">
        <v>1.02</v>
      </c>
      <c r="D27" s="6">
        <v>2.1</v>
      </c>
      <c r="E27" s="6">
        <f>C27*D27</f>
        <v>2.1420000000000003</v>
      </c>
      <c r="F27" s="7"/>
      <c r="G27" s="6"/>
    </row>
    <row r="28" spans="1:7" x14ac:dyDescent="0.25">
      <c r="A28" s="5"/>
      <c r="B28" s="6" t="s">
        <v>67</v>
      </c>
      <c r="C28" s="6">
        <v>0.92</v>
      </c>
      <c r="D28" s="6">
        <v>2.1</v>
      </c>
      <c r="E28" s="6">
        <f>C28*D28</f>
        <v>1.9320000000000002</v>
      </c>
      <c r="F28" s="7"/>
      <c r="G28" s="6"/>
    </row>
    <row r="29" spans="1:7" x14ac:dyDescent="0.25">
      <c r="A29" s="5"/>
      <c r="B29" s="6" t="s">
        <v>68</v>
      </c>
      <c r="C29" s="6">
        <v>0.92</v>
      </c>
      <c r="D29" s="6">
        <v>2.1</v>
      </c>
      <c r="E29" s="6">
        <f>C29*D29</f>
        <v>1.9320000000000002</v>
      </c>
      <c r="F29" s="7"/>
      <c r="G29" s="6"/>
    </row>
    <row r="30" spans="1:7" x14ac:dyDescent="0.25">
      <c r="A30" s="5"/>
      <c r="B30" s="6" t="s">
        <v>183</v>
      </c>
      <c r="C30" s="6">
        <v>1.1599999999999999</v>
      </c>
      <c r="D30" s="6">
        <v>2.8</v>
      </c>
      <c r="E30" s="6">
        <f>C30*D30</f>
        <v>3.2479999999999998</v>
      </c>
      <c r="F30" s="7"/>
      <c r="G30" s="6"/>
    </row>
    <row r="31" spans="1:7" x14ac:dyDescent="0.25">
      <c r="A31" s="5"/>
      <c r="B31" s="6" t="s">
        <v>125</v>
      </c>
      <c r="C31" s="6">
        <v>0.72</v>
      </c>
      <c r="D31" s="6">
        <v>2.1</v>
      </c>
      <c r="E31" s="6">
        <f>C31*D31</f>
        <v>1.512</v>
      </c>
      <c r="F31" s="7"/>
      <c r="G31" s="6"/>
    </row>
    <row r="32" spans="1:7" x14ac:dyDescent="0.25">
      <c r="A32" s="5"/>
      <c r="B32" s="6" t="s">
        <v>184</v>
      </c>
      <c r="C32" s="6">
        <v>1.06</v>
      </c>
      <c r="D32" s="6">
        <v>1.1599999999999999</v>
      </c>
      <c r="E32" s="6">
        <f>(C32+D32)*2*2.8</f>
        <v>12.431999999999999</v>
      </c>
      <c r="F32" s="7"/>
      <c r="G32" s="6"/>
    </row>
    <row r="33" spans="1:7" x14ac:dyDescent="0.25">
      <c r="A33" s="5"/>
      <c r="B33" s="6" t="s">
        <v>126</v>
      </c>
      <c r="C33" s="6">
        <v>0.92</v>
      </c>
      <c r="D33" s="6">
        <v>2.1</v>
      </c>
      <c r="E33" s="6">
        <f>C33*D33</f>
        <v>1.9320000000000002</v>
      </c>
      <c r="F33" s="7"/>
      <c r="G33" s="6"/>
    </row>
    <row r="34" spans="1:7" x14ac:dyDescent="0.25">
      <c r="A34" s="5"/>
      <c r="B34" s="6" t="s">
        <v>127</v>
      </c>
      <c r="C34" s="6">
        <v>0.72</v>
      </c>
      <c r="D34" s="6">
        <v>2.1</v>
      </c>
      <c r="E34" s="6">
        <f>C34*D34</f>
        <v>1.512</v>
      </c>
      <c r="F34" s="7"/>
      <c r="G34" s="6"/>
    </row>
    <row r="35" spans="1:7" x14ac:dyDescent="0.25">
      <c r="A35" s="5"/>
      <c r="B35" s="6" t="s">
        <v>245</v>
      </c>
      <c r="C35" s="6">
        <v>1.1599999999999999</v>
      </c>
      <c r="D35" s="6">
        <v>2.8</v>
      </c>
      <c r="E35" s="6">
        <f>C35*D35</f>
        <v>3.2479999999999998</v>
      </c>
      <c r="F35" s="7"/>
      <c r="G35" s="6"/>
    </row>
    <row r="36" spans="1:7" x14ac:dyDescent="0.25">
      <c r="A36" s="5"/>
      <c r="B36" s="6" t="s">
        <v>29</v>
      </c>
      <c r="C36" s="6"/>
      <c r="D36" s="6"/>
      <c r="E36" s="12">
        <f>E26+E32-SUM(E27:E31)-SUM(E33:E35)</f>
        <v>30.198</v>
      </c>
      <c r="F36" s="7">
        <f>E36</f>
        <v>30.198</v>
      </c>
      <c r="G36" s="6"/>
    </row>
    <row r="37" spans="1:7" x14ac:dyDescent="0.25">
      <c r="A37" s="5"/>
      <c r="B37" s="6"/>
      <c r="C37" s="6"/>
      <c r="D37" s="6"/>
      <c r="E37" s="6"/>
      <c r="F37" s="7"/>
      <c r="G37" s="6"/>
    </row>
    <row r="38" spans="1:7" x14ac:dyDescent="0.25">
      <c r="A38" s="5" t="s">
        <v>247</v>
      </c>
      <c r="B38" s="6" t="s">
        <v>133</v>
      </c>
      <c r="C38" s="6">
        <v>3.5</v>
      </c>
      <c r="D38" s="6">
        <v>1.5</v>
      </c>
      <c r="E38" s="6">
        <f>(C38+D38)*2*2.8</f>
        <v>28</v>
      </c>
      <c r="F38" s="7"/>
      <c r="G38" s="6"/>
    </row>
    <row r="39" spans="1:7" x14ac:dyDescent="0.25">
      <c r="A39" s="5"/>
      <c r="B39" s="6" t="s">
        <v>9</v>
      </c>
      <c r="C39" s="6">
        <v>1.66</v>
      </c>
      <c r="D39" s="6">
        <v>2.8</v>
      </c>
      <c r="E39" s="6">
        <f>C39*D39</f>
        <v>4.6479999999999997</v>
      </c>
      <c r="F39" s="7"/>
      <c r="G39" s="6"/>
    </row>
    <row r="40" spans="1:7" x14ac:dyDescent="0.25">
      <c r="A40" s="5"/>
      <c r="B40" s="6" t="s">
        <v>134</v>
      </c>
      <c r="C40" s="6">
        <v>3.6</v>
      </c>
      <c r="D40" s="6">
        <v>2.2999999999999998</v>
      </c>
      <c r="E40" s="6">
        <f>C40*D40</f>
        <v>8.2799999999999994</v>
      </c>
      <c r="F40" s="7"/>
      <c r="G40" s="6"/>
    </row>
    <row r="41" spans="1:7" x14ac:dyDescent="0.25">
      <c r="A41" s="5"/>
      <c r="B41" s="6"/>
      <c r="C41" s="6"/>
      <c r="D41" s="6"/>
      <c r="E41" s="6">
        <f>E38-E39-E40</f>
        <v>15.072000000000001</v>
      </c>
      <c r="F41" s="7">
        <f>E41</f>
        <v>15.072000000000001</v>
      </c>
      <c r="G41" s="6"/>
    </row>
    <row r="42" spans="1:7" x14ac:dyDescent="0.25">
      <c r="A42" s="8"/>
      <c r="B42" s="9"/>
      <c r="C42" s="9"/>
      <c r="D42" s="9"/>
      <c r="E42" s="9"/>
      <c r="F42" s="10">
        <f>SUM(F6:F41)</f>
        <v>185.52199999999999</v>
      </c>
      <c r="G42" s="6">
        <f>F42</f>
        <v>185.52199999999999</v>
      </c>
    </row>
    <row r="43" spans="1:7" x14ac:dyDescent="0.25">
      <c r="G43" s="6"/>
    </row>
    <row r="44" spans="1:7" x14ac:dyDescent="0.25">
      <c r="A44" s="1">
        <v>4.2</v>
      </c>
      <c r="B44" s="2" t="s">
        <v>248</v>
      </c>
      <c r="C44" s="3" t="s">
        <v>51</v>
      </c>
      <c r="D44" s="3" t="s">
        <v>52</v>
      </c>
      <c r="E44" s="3"/>
      <c r="F44" s="4" t="s">
        <v>30</v>
      </c>
    </row>
    <row r="45" spans="1:7" x14ac:dyDescent="0.25">
      <c r="A45" s="5" t="s">
        <v>249</v>
      </c>
      <c r="B45" s="6" t="s">
        <v>8</v>
      </c>
      <c r="C45" s="6">
        <v>3.28</v>
      </c>
      <c r="D45" s="6">
        <v>4.2699999999999996</v>
      </c>
      <c r="E45" s="6">
        <f>(C45+D45)*2*2.8</f>
        <v>42.279999999999994</v>
      </c>
      <c r="F45" s="7"/>
    </row>
    <row r="46" spans="1:7" x14ac:dyDescent="0.25">
      <c r="A46" s="5"/>
      <c r="B46" s="6" t="s">
        <v>4</v>
      </c>
      <c r="C46" s="6">
        <v>0.92</v>
      </c>
      <c r="D46" s="6">
        <v>2.1</v>
      </c>
      <c r="E46" s="6">
        <f>C46*D46</f>
        <v>1.9320000000000002</v>
      </c>
      <c r="F46" s="7"/>
    </row>
    <row r="47" spans="1:7" x14ac:dyDescent="0.25">
      <c r="A47" s="5"/>
      <c r="B47" s="6" t="s">
        <v>9</v>
      </c>
      <c r="C47" s="6">
        <v>2.21</v>
      </c>
      <c r="D47" s="6">
        <v>2.8</v>
      </c>
      <c r="E47" s="6">
        <f>C47*D47</f>
        <v>6.1879999999999997</v>
      </c>
      <c r="F47" s="7"/>
    </row>
    <row r="48" spans="1:7" x14ac:dyDescent="0.25">
      <c r="A48" s="5"/>
      <c r="B48" s="6" t="s">
        <v>117</v>
      </c>
      <c r="C48" s="6"/>
      <c r="D48" s="6"/>
      <c r="E48" s="6">
        <f>E45-E46-E47</f>
        <v>34.159999999999989</v>
      </c>
      <c r="F48" s="7">
        <f>E48</f>
        <v>34.159999999999989</v>
      </c>
    </row>
    <row r="49" spans="1:6" x14ac:dyDescent="0.25">
      <c r="A49" s="5"/>
      <c r="B49" s="6"/>
      <c r="C49" s="6"/>
      <c r="D49" s="6"/>
      <c r="E49" s="6"/>
      <c r="F49" s="7"/>
    </row>
    <row r="50" spans="1:6" x14ac:dyDescent="0.25">
      <c r="A50" s="5" t="s">
        <v>252</v>
      </c>
      <c r="B50" s="6" t="s">
        <v>22</v>
      </c>
      <c r="C50" s="6">
        <v>4.16</v>
      </c>
      <c r="D50" s="6">
        <v>4.13</v>
      </c>
      <c r="E50" s="6">
        <f>(C50+D50)*2*2.8</f>
        <v>46.423999999999992</v>
      </c>
      <c r="F50" s="7"/>
    </row>
    <row r="51" spans="1:6" x14ac:dyDescent="0.25">
      <c r="A51" s="5"/>
      <c r="B51" s="6" t="s">
        <v>9</v>
      </c>
      <c r="C51" s="6">
        <v>2.09</v>
      </c>
      <c r="D51" s="6">
        <v>2.8</v>
      </c>
      <c r="E51" s="6">
        <f>C51*D51</f>
        <v>5.8519999999999994</v>
      </c>
      <c r="F51" s="7"/>
    </row>
    <row r="52" spans="1:6" x14ac:dyDescent="0.25">
      <c r="A52" s="5"/>
      <c r="B52" s="6" t="s">
        <v>20</v>
      </c>
      <c r="C52" s="6">
        <v>1.31</v>
      </c>
      <c r="D52" s="6">
        <v>2.1</v>
      </c>
      <c r="E52" s="6">
        <f>C52*D52</f>
        <v>2.7510000000000003</v>
      </c>
      <c r="F52" s="7"/>
    </row>
    <row r="53" spans="1:6" x14ac:dyDescent="0.25">
      <c r="A53" s="5"/>
      <c r="B53" s="6" t="s">
        <v>116</v>
      </c>
      <c r="C53" s="6"/>
      <c r="D53" s="6"/>
      <c r="E53" s="6">
        <f>E50-E51-E52</f>
        <v>37.820999999999998</v>
      </c>
      <c r="F53" s="7">
        <f>E53</f>
        <v>37.820999999999998</v>
      </c>
    </row>
    <row r="54" spans="1:6" x14ac:dyDescent="0.25">
      <c r="A54" s="5"/>
      <c r="B54" s="6"/>
      <c r="C54" s="6"/>
      <c r="D54" s="6"/>
      <c r="E54" s="6"/>
      <c r="F54" s="7"/>
    </row>
    <row r="55" spans="1:6" x14ac:dyDescent="0.25">
      <c r="A55" s="5" t="s">
        <v>253</v>
      </c>
      <c r="B55" s="6" t="s">
        <v>36</v>
      </c>
      <c r="C55" s="6">
        <v>2.7</v>
      </c>
      <c r="D55" s="6">
        <v>4.13</v>
      </c>
      <c r="E55" s="6">
        <f>(C55+D55)*2*2.8</f>
        <v>38.247999999999998</v>
      </c>
      <c r="F55" s="7"/>
    </row>
    <row r="56" spans="1:6" x14ac:dyDescent="0.25">
      <c r="A56" s="5"/>
      <c r="B56" s="6" t="s">
        <v>4</v>
      </c>
      <c r="C56" s="6">
        <v>0.92</v>
      </c>
      <c r="D56" s="6">
        <v>2.1</v>
      </c>
      <c r="E56" s="6">
        <f>C56*D56</f>
        <v>1.9320000000000002</v>
      </c>
      <c r="F56" s="7"/>
    </row>
    <row r="57" spans="1:6" x14ac:dyDescent="0.25">
      <c r="A57" s="5"/>
      <c r="B57" s="6" t="s">
        <v>23</v>
      </c>
      <c r="C57" s="6">
        <v>1.39</v>
      </c>
      <c r="D57" s="6">
        <v>1.45</v>
      </c>
      <c r="E57" s="6">
        <v>0</v>
      </c>
      <c r="F57" s="7"/>
    </row>
    <row r="58" spans="1:6" x14ac:dyDescent="0.25">
      <c r="A58" s="5"/>
      <c r="B58" s="6" t="s">
        <v>6</v>
      </c>
      <c r="C58" s="6"/>
      <c r="D58" s="6"/>
      <c r="E58" s="6">
        <f>E55-E56-E57</f>
        <v>36.315999999999995</v>
      </c>
      <c r="F58" s="7">
        <f>E58</f>
        <v>36.315999999999995</v>
      </c>
    </row>
    <row r="59" spans="1:6" x14ac:dyDescent="0.25">
      <c r="A59" s="5"/>
      <c r="B59" s="6"/>
      <c r="C59" s="6"/>
      <c r="D59" s="6"/>
      <c r="E59" s="6"/>
      <c r="F59" s="7"/>
    </row>
    <row r="60" spans="1:6" x14ac:dyDescent="0.25">
      <c r="A60" s="5" t="s">
        <v>254</v>
      </c>
      <c r="B60" s="6" t="s">
        <v>61</v>
      </c>
      <c r="C60" s="6">
        <v>2.09</v>
      </c>
      <c r="D60" s="6">
        <v>1.96</v>
      </c>
      <c r="E60" s="6">
        <f>(C60+D60)*2*2.8</f>
        <v>22.679999999999996</v>
      </c>
      <c r="F60" s="7"/>
    </row>
    <row r="61" spans="1:6" x14ac:dyDescent="0.25">
      <c r="A61" s="5"/>
      <c r="B61" s="6" t="s">
        <v>20</v>
      </c>
      <c r="C61" s="6">
        <v>0.72</v>
      </c>
      <c r="D61" s="6">
        <v>2.1</v>
      </c>
      <c r="E61" s="6">
        <f>C61*D61</f>
        <v>1.512</v>
      </c>
      <c r="F61" s="7"/>
    </row>
    <row r="62" spans="1:6" x14ac:dyDescent="0.25">
      <c r="A62" s="5"/>
      <c r="B62" s="6"/>
      <c r="C62" s="6"/>
      <c r="D62" s="6"/>
      <c r="E62" s="6">
        <f>E60-E61</f>
        <v>21.167999999999996</v>
      </c>
      <c r="F62" s="7">
        <f>E62</f>
        <v>21.167999999999996</v>
      </c>
    </row>
    <row r="63" spans="1:6" x14ac:dyDescent="0.25">
      <c r="A63" s="5"/>
      <c r="B63" s="6"/>
      <c r="C63" s="6"/>
      <c r="D63" s="6"/>
      <c r="E63" s="6"/>
      <c r="F63" s="7"/>
    </row>
    <row r="64" spans="1:6" x14ac:dyDescent="0.25">
      <c r="A64" s="5" t="s">
        <v>255</v>
      </c>
      <c r="B64" s="6" t="s">
        <v>19</v>
      </c>
      <c r="C64" s="6">
        <v>1.71</v>
      </c>
      <c r="D64" s="6">
        <v>0.92</v>
      </c>
      <c r="E64" s="6">
        <f>(C64+D64)*2*2.8</f>
        <v>14.727999999999998</v>
      </c>
      <c r="F64" s="7"/>
    </row>
    <row r="65" spans="1:6" x14ac:dyDescent="0.25">
      <c r="A65" s="5"/>
      <c r="B65" s="6" t="s">
        <v>20</v>
      </c>
      <c r="C65" s="6">
        <v>0.72</v>
      </c>
      <c r="D65" s="6">
        <v>2.1</v>
      </c>
      <c r="E65" s="6">
        <f>C65*D65</f>
        <v>1.512</v>
      </c>
      <c r="F65" s="7"/>
    </row>
    <row r="66" spans="1:6" x14ac:dyDescent="0.25">
      <c r="A66" s="5"/>
      <c r="B66" s="6"/>
      <c r="C66" s="6"/>
      <c r="D66" s="6"/>
      <c r="E66" s="6">
        <f>E64-E65</f>
        <v>13.215999999999998</v>
      </c>
      <c r="F66" s="7">
        <f>E66</f>
        <v>13.215999999999998</v>
      </c>
    </row>
    <row r="67" spans="1:6" x14ac:dyDescent="0.25">
      <c r="A67" s="5"/>
      <c r="B67" s="6"/>
      <c r="C67" s="6"/>
      <c r="D67" s="6"/>
      <c r="E67" s="6"/>
      <c r="F67" s="7"/>
    </row>
    <row r="68" spans="1:6" x14ac:dyDescent="0.25">
      <c r="A68" s="5" t="s">
        <v>256</v>
      </c>
      <c r="B68" s="6" t="s">
        <v>182</v>
      </c>
      <c r="C68" s="6">
        <v>1.96</v>
      </c>
      <c r="D68" s="6">
        <v>4.7699999999999996</v>
      </c>
      <c r="E68" s="6">
        <f>(C68+D68)*2*2.8</f>
        <v>37.687999999999995</v>
      </c>
      <c r="F68" s="7"/>
    </row>
    <row r="69" spans="1:6" x14ac:dyDescent="0.25">
      <c r="A69" s="5"/>
      <c r="B69" s="6" t="s">
        <v>122</v>
      </c>
      <c r="C69" s="6">
        <v>1.02</v>
      </c>
      <c r="D69" s="6">
        <v>2.1</v>
      </c>
      <c r="E69" s="6">
        <f>C69*D69</f>
        <v>2.1420000000000003</v>
      </c>
      <c r="F69" s="7"/>
    </row>
    <row r="70" spans="1:6" x14ac:dyDescent="0.25">
      <c r="A70" s="5"/>
      <c r="B70" s="6" t="s">
        <v>66</v>
      </c>
      <c r="C70" s="6">
        <v>0.92</v>
      </c>
      <c r="D70" s="6">
        <v>2.1</v>
      </c>
      <c r="E70" s="6">
        <f t="shared" ref="E70:E73" si="0">C70*D70</f>
        <v>1.9320000000000002</v>
      </c>
      <c r="F70" s="7"/>
    </row>
    <row r="71" spans="1:6" x14ac:dyDescent="0.25">
      <c r="A71" s="5"/>
      <c r="B71" s="6" t="s">
        <v>68</v>
      </c>
      <c r="C71" s="6">
        <v>0.92</v>
      </c>
      <c r="D71" s="6">
        <v>2.1</v>
      </c>
      <c r="E71" s="6">
        <f t="shared" si="0"/>
        <v>1.9320000000000002</v>
      </c>
      <c r="F71" s="7"/>
    </row>
    <row r="72" spans="1:6" x14ac:dyDescent="0.25">
      <c r="A72" s="5"/>
      <c r="B72" s="6" t="s">
        <v>64</v>
      </c>
      <c r="C72" s="6">
        <v>0.72</v>
      </c>
      <c r="D72" s="6">
        <v>2.1</v>
      </c>
      <c r="E72" s="6">
        <f t="shared" si="0"/>
        <v>1.512</v>
      </c>
      <c r="F72" s="7"/>
    </row>
    <row r="73" spans="1:6" x14ac:dyDescent="0.25">
      <c r="A73" s="5"/>
      <c r="B73" s="6" t="s">
        <v>250</v>
      </c>
      <c r="C73" s="6">
        <v>1.05</v>
      </c>
      <c r="D73" s="6">
        <v>2.8</v>
      </c>
      <c r="E73" s="6">
        <f t="shared" si="0"/>
        <v>2.94</v>
      </c>
      <c r="F73" s="7"/>
    </row>
    <row r="74" spans="1:6" x14ac:dyDescent="0.25">
      <c r="A74" s="5"/>
      <c r="B74" s="6" t="s">
        <v>184</v>
      </c>
      <c r="C74" s="6">
        <v>1.05</v>
      </c>
      <c r="D74" s="6">
        <v>1.7</v>
      </c>
      <c r="E74" s="6">
        <f>(C74+D74)*2*2.8</f>
        <v>15.399999999999999</v>
      </c>
      <c r="F74" s="7"/>
    </row>
    <row r="75" spans="1:6" x14ac:dyDescent="0.25">
      <c r="A75" s="5"/>
      <c r="B75" s="6" t="s">
        <v>125</v>
      </c>
      <c r="C75" s="6">
        <v>0.72</v>
      </c>
      <c r="D75" s="6">
        <v>2.1</v>
      </c>
      <c r="E75" s="6">
        <f>C75*D75</f>
        <v>1.512</v>
      </c>
      <c r="F75" s="7"/>
    </row>
    <row r="76" spans="1:6" x14ac:dyDescent="0.25">
      <c r="A76" s="5"/>
      <c r="B76" s="6" t="s">
        <v>251</v>
      </c>
      <c r="C76" s="6">
        <v>0.92</v>
      </c>
      <c r="D76" s="6">
        <v>2.1</v>
      </c>
      <c r="E76" s="6">
        <f>C76*D76</f>
        <v>1.9320000000000002</v>
      </c>
      <c r="F76" s="7"/>
    </row>
    <row r="77" spans="1:6" x14ac:dyDescent="0.25">
      <c r="A77" s="5"/>
      <c r="B77" s="6" t="s">
        <v>245</v>
      </c>
      <c r="C77" s="6">
        <v>1.05</v>
      </c>
      <c r="D77" s="6">
        <v>2.8</v>
      </c>
      <c r="E77" s="6">
        <f>C77*D77</f>
        <v>2.94</v>
      </c>
      <c r="F77" s="7"/>
    </row>
    <row r="78" spans="1:6" x14ac:dyDescent="0.25">
      <c r="A78" s="5"/>
      <c r="B78" s="6" t="s">
        <v>29</v>
      </c>
      <c r="C78" s="6"/>
      <c r="D78" s="6"/>
      <c r="E78" s="6">
        <f>E68+E74-SUM(E69:E73)-SUM(E75:E77)</f>
        <v>36.245999999999995</v>
      </c>
      <c r="F78" s="7">
        <f>E78</f>
        <v>36.245999999999995</v>
      </c>
    </row>
    <row r="79" spans="1:6" x14ac:dyDescent="0.25">
      <c r="A79" s="5"/>
      <c r="B79" s="6"/>
      <c r="C79" s="6"/>
      <c r="D79" s="6"/>
      <c r="E79" s="6"/>
      <c r="F79" s="7"/>
    </row>
    <row r="80" spans="1:6" x14ac:dyDescent="0.25">
      <c r="A80" s="5" t="s">
        <v>257</v>
      </c>
      <c r="B80" s="6" t="s">
        <v>133</v>
      </c>
      <c r="C80" s="6">
        <v>3.5</v>
      </c>
      <c r="D80" s="6">
        <v>1.5</v>
      </c>
      <c r="E80" s="6">
        <f>(C80+D80)*2*2.8</f>
        <v>28</v>
      </c>
      <c r="F80" s="7"/>
    </row>
    <row r="81" spans="1:7" x14ac:dyDescent="0.25">
      <c r="A81" s="5"/>
      <c r="B81" s="6" t="s">
        <v>9</v>
      </c>
      <c r="C81" s="6">
        <v>2.21</v>
      </c>
      <c r="D81" s="6">
        <v>2.8</v>
      </c>
      <c r="E81" s="6">
        <f>C81*D81</f>
        <v>6.1879999999999997</v>
      </c>
      <c r="F81" s="7"/>
    </row>
    <row r="82" spans="1:7" x14ac:dyDescent="0.25">
      <c r="A82" s="5"/>
      <c r="B82" s="6" t="s">
        <v>134</v>
      </c>
      <c r="C82" s="6">
        <v>3.6</v>
      </c>
      <c r="D82" s="6">
        <v>2.2999999999999998</v>
      </c>
      <c r="E82" s="6">
        <f>C82*D82</f>
        <v>8.2799999999999994</v>
      </c>
      <c r="F82" s="7"/>
    </row>
    <row r="83" spans="1:7" x14ac:dyDescent="0.25">
      <c r="A83" s="5"/>
      <c r="B83" s="6"/>
      <c r="C83" s="6"/>
      <c r="D83" s="6"/>
      <c r="E83" s="6">
        <f>E80-E81-E82</f>
        <v>13.532000000000002</v>
      </c>
      <c r="F83" s="7">
        <f>E83</f>
        <v>13.532000000000002</v>
      </c>
    </row>
    <row r="84" spans="1:7" x14ac:dyDescent="0.25">
      <c r="A84" s="5"/>
      <c r="B84" s="6"/>
      <c r="C84" s="6"/>
      <c r="D84" s="6"/>
      <c r="E84" s="6"/>
      <c r="F84" s="7"/>
    </row>
    <row r="85" spans="1:7" x14ac:dyDescent="0.25">
      <c r="A85" s="5" t="s">
        <v>258</v>
      </c>
      <c r="B85" s="6" t="s">
        <v>135</v>
      </c>
      <c r="C85" s="6">
        <v>3.5</v>
      </c>
      <c r="D85" s="6">
        <v>1.5</v>
      </c>
      <c r="E85" s="6">
        <f>(C85+D85)*2*2.8</f>
        <v>28</v>
      </c>
      <c r="F85" s="7"/>
    </row>
    <row r="86" spans="1:7" x14ac:dyDescent="0.25">
      <c r="A86" s="5"/>
      <c r="B86" s="6" t="s">
        <v>9</v>
      </c>
      <c r="C86" s="6">
        <v>2.09</v>
      </c>
      <c r="D86" s="6">
        <v>2.8</v>
      </c>
      <c r="E86" s="6">
        <f>C86*D86</f>
        <v>5.8519999999999994</v>
      </c>
      <c r="F86" s="7"/>
    </row>
    <row r="87" spans="1:7" x14ac:dyDescent="0.25">
      <c r="A87" s="5"/>
      <c r="B87" s="6" t="s">
        <v>134</v>
      </c>
      <c r="C87" s="6">
        <v>5</v>
      </c>
      <c r="D87" s="6">
        <v>2.2999999999999998</v>
      </c>
      <c r="E87" s="6">
        <f>C87*D87</f>
        <v>11.5</v>
      </c>
      <c r="F87" s="7"/>
    </row>
    <row r="88" spans="1:7" x14ac:dyDescent="0.25">
      <c r="A88" s="5"/>
      <c r="B88" s="6"/>
      <c r="C88" s="6"/>
      <c r="D88" s="6"/>
      <c r="E88" s="6">
        <f>E85-E86-E87</f>
        <v>10.648</v>
      </c>
      <c r="F88" s="7">
        <f>E88</f>
        <v>10.648</v>
      </c>
    </row>
    <row r="89" spans="1:7" x14ac:dyDescent="0.25">
      <c r="A89" s="8"/>
      <c r="B89" s="9"/>
      <c r="C89" s="9"/>
      <c r="D89" s="9"/>
      <c r="E89" s="9"/>
      <c r="F89" s="10">
        <f>SUM(F48:F88)</f>
        <v>203.10700000000003</v>
      </c>
      <c r="G89">
        <f>F89</f>
        <v>203.10700000000003</v>
      </c>
    </row>
    <row r="91" spans="1:7" x14ac:dyDescent="0.25">
      <c r="A91" s="1">
        <v>4.3</v>
      </c>
      <c r="B91" s="2" t="s">
        <v>259</v>
      </c>
      <c r="C91" s="3" t="s">
        <v>51</v>
      </c>
      <c r="D91" s="3" t="s">
        <v>52</v>
      </c>
      <c r="E91" s="3"/>
      <c r="F91" s="4" t="s">
        <v>30</v>
      </c>
    </row>
    <row r="92" spans="1:7" x14ac:dyDescent="0.25">
      <c r="A92" s="5" t="s">
        <v>260</v>
      </c>
      <c r="B92" s="6" t="s">
        <v>8</v>
      </c>
      <c r="C92" s="6">
        <v>2.62</v>
      </c>
      <c r="D92" s="6">
        <v>4.2699999999999996</v>
      </c>
      <c r="E92" s="6">
        <f>(C92+D92)*2*2.8</f>
        <v>38.583999999999996</v>
      </c>
      <c r="F92" s="7"/>
    </row>
    <row r="93" spans="1:7" x14ac:dyDescent="0.25">
      <c r="A93" s="5"/>
      <c r="B93" s="6" t="s">
        <v>4</v>
      </c>
      <c r="C93" s="6">
        <v>0.92</v>
      </c>
      <c r="D93" s="6">
        <v>2.1</v>
      </c>
      <c r="E93" s="6">
        <f>C93*D93</f>
        <v>1.9320000000000002</v>
      </c>
      <c r="F93" s="7"/>
    </row>
    <row r="94" spans="1:7" x14ac:dyDescent="0.25">
      <c r="A94" s="5"/>
      <c r="B94" s="6" t="s">
        <v>9</v>
      </c>
      <c r="C94" s="6">
        <v>1.59</v>
      </c>
      <c r="D94" s="6">
        <v>2.8</v>
      </c>
      <c r="E94" s="6">
        <f>C94*D94</f>
        <v>4.452</v>
      </c>
      <c r="F94" s="7"/>
    </row>
    <row r="95" spans="1:7" x14ac:dyDescent="0.25">
      <c r="A95" s="5"/>
      <c r="B95" s="6" t="s">
        <v>117</v>
      </c>
      <c r="C95" s="6"/>
      <c r="D95" s="6"/>
      <c r="E95" s="6">
        <f>E92-E93-E94</f>
        <v>32.199999999999996</v>
      </c>
      <c r="F95" s="7">
        <f>E95</f>
        <v>32.199999999999996</v>
      </c>
    </row>
    <row r="96" spans="1:7" x14ac:dyDescent="0.25">
      <c r="A96" s="5"/>
      <c r="B96" s="6"/>
      <c r="C96" s="6"/>
      <c r="D96" s="6"/>
      <c r="E96" s="6"/>
      <c r="F96" s="7"/>
    </row>
    <row r="97" spans="1:6" x14ac:dyDescent="0.25">
      <c r="A97" s="5" t="s">
        <v>261</v>
      </c>
      <c r="B97" s="6" t="s">
        <v>22</v>
      </c>
      <c r="C97" s="6">
        <v>3.39</v>
      </c>
      <c r="D97" s="6">
        <v>4.2699999999999996</v>
      </c>
      <c r="E97" s="6">
        <f>(C97+D97)*2*2.8</f>
        <v>42.896000000000001</v>
      </c>
      <c r="F97" s="7"/>
    </row>
    <row r="98" spans="1:6" x14ac:dyDescent="0.25">
      <c r="A98" s="5"/>
      <c r="B98" s="6" t="s">
        <v>9</v>
      </c>
      <c r="C98" s="6">
        <v>2.21</v>
      </c>
      <c r="D98" s="6">
        <v>2.8</v>
      </c>
      <c r="E98" s="6">
        <f>C98*D98</f>
        <v>6.1879999999999997</v>
      </c>
      <c r="F98" s="7"/>
    </row>
    <row r="99" spans="1:6" x14ac:dyDescent="0.25">
      <c r="A99" s="5"/>
      <c r="B99" s="6" t="s">
        <v>20</v>
      </c>
      <c r="C99" s="6">
        <v>0.92</v>
      </c>
      <c r="D99" s="6">
        <v>2.1</v>
      </c>
      <c r="E99" s="6">
        <f>C99*D99</f>
        <v>1.9320000000000002</v>
      </c>
      <c r="F99" s="7"/>
    </row>
    <row r="100" spans="1:6" x14ac:dyDescent="0.25">
      <c r="A100" s="5"/>
      <c r="B100" s="6" t="s">
        <v>116</v>
      </c>
      <c r="C100" s="6"/>
      <c r="D100" s="6"/>
      <c r="E100" s="6">
        <f>E97-E98-E99</f>
        <v>34.775999999999996</v>
      </c>
      <c r="F100" s="7">
        <f>E100</f>
        <v>34.775999999999996</v>
      </c>
    </row>
    <row r="101" spans="1:6" x14ac:dyDescent="0.25">
      <c r="A101" s="5"/>
      <c r="B101" s="6"/>
      <c r="C101" s="6"/>
      <c r="D101" s="6"/>
      <c r="E101" s="6"/>
      <c r="F101" s="7"/>
    </row>
    <row r="102" spans="1:6" x14ac:dyDescent="0.25">
      <c r="A102" s="5" t="s">
        <v>262</v>
      </c>
      <c r="B102" s="6" t="s">
        <v>76</v>
      </c>
      <c r="C102" s="6">
        <v>3.68</v>
      </c>
      <c r="D102" s="6">
        <v>5.31</v>
      </c>
      <c r="E102" s="6">
        <f>(C102+D102)*2*2.8</f>
        <v>50.344000000000001</v>
      </c>
      <c r="F102" s="7"/>
    </row>
    <row r="103" spans="1:6" x14ac:dyDescent="0.25">
      <c r="A103" s="5"/>
      <c r="B103" s="6" t="s">
        <v>9</v>
      </c>
      <c r="C103" s="6">
        <v>2.09</v>
      </c>
      <c r="D103" s="6">
        <v>2.8</v>
      </c>
      <c r="E103" s="6">
        <f>C103*D103</f>
        <v>5.8519999999999994</v>
      </c>
      <c r="F103" s="7"/>
    </row>
    <row r="104" spans="1:6" x14ac:dyDescent="0.25">
      <c r="A104" s="5"/>
      <c r="B104" s="6" t="s">
        <v>20</v>
      </c>
      <c r="C104" s="6">
        <v>1.3</v>
      </c>
      <c r="D104" s="6">
        <v>2.1</v>
      </c>
      <c r="E104" s="6">
        <f>C104*D104</f>
        <v>2.7300000000000004</v>
      </c>
      <c r="F104" s="7"/>
    </row>
    <row r="105" spans="1:6" x14ac:dyDescent="0.25">
      <c r="A105" s="5"/>
      <c r="B105" s="6" t="s">
        <v>116</v>
      </c>
      <c r="C105" s="6"/>
      <c r="D105" s="6"/>
      <c r="E105" s="6">
        <f>E102-E103-E104</f>
        <v>41.762</v>
      </c>
      <c r="F105" s="7">
        <f>E105</f>
        <v>41.762</v>
      </c>
    </row>
    <row r="107" spans="1:6" x14ac:dyDescent="0.25">
      <c r="A107" s="5" t="s">
        <v>263</v>
      </c>
      <c r="B107" s="6" t="s">
        <v>36</v>
      </c>
      <c r="C107" s="6">
        <v>3.24</v>
      </c>
      <c r="D107" s="6">
        <v>3.19</v>
      </c>
      <c r="E107" s="6">
        <f>(C107+D107)*2*2.8</f>
        <v>36.007999999999996</v>
      </c>
      <c r="F107" s="7"/>
    </row>
    <row r="108" spans="1:6" x14ac:dyDescent="0.25">
      <c r="A108" s="5"/>
      <c r="B108" s="6" t="s">
        <v>4</v>
      </c>
      <c r="C108" s="6">
        <v>0.92</v>
      </c>
      <c r="D108" s="6">
        <v>2.1</v>
      </c>
      <c r="E108" s="6">
        <f>C108*D108</f>
        <v>1.9320000000000002</v>
      </c>
      <c r="F108" s="7"/>
    </row>
    <row r="109" spans="1:6" x14ac:dyDescent="0.25">
      <c r="A109" s="5"/>
      <c r="B109" s="6" t="s">
        <v>23</v>
      </c>
      <c r="C109" s="6">
        <v>1.4</v>
      </c>
      <c r="D109" s="6">
        <v>1.45</v>
      </c>
      <c r="E109" s="6">
        <v>0</v>
      </c>
      <c r="F109" s="7"/>
    </row>
    <row r="110" spans="1:6" x14ac:dyDescent="0.25">
      <c r="A110" s="5"/>
      <c r="B110" s="6" t="s">
        <v>6</v>
      </c>
      <c r="C110" s="6"/>
      <c r="D110" s="6"/>
      <c r="E110" s="6">
        <f>E107-E108-E109</f>
        <v>34.075999999999993</v>
      </c>
      <c r="F110" s="7">
        <f>E110</f>
        <v>34.075999999999993</v>
      </c>
    </row>
    <row r="111" spans="1:6" x14ac:dyDescent="0.25">
      <c r="A111" s="5"/>
      <c r="B111" s="6"/>
      <c r="C111" s="6"/>
      <c r="D111" s="6"/>
      <c r="E111" s="6"/>
      <c r="F111" s="7"/>
    </row>
    <row r="112" spans="1:6" x14ac:dyDescent="0.25">
      <c r="A112" s="5" t="s">
        <v>264</v>
      </c>
      <c r="B112" s="6" t="s">
        <v>61</v>
      </c>
      <c r="C112" s="6">
        <v>1.82</v>
      </c>
      <c r="D112" s="6">
        <v>2.35</v>
      </c>
      <c r="E112" s="6">
        <f>(C112+D112)*2*2.8</f>
        <v>23.351999999999997</v>
      </c>
      <c r="F112" s="7"/>
    </row>
    <row r="113" spans="1:6" x14ac:dyDescent="0.25">
      <c r="A113" s="5"/>
      <c r="B113" s="6" t="s">
        <v>20</v>
      </c>
      <c r="C113" s="6">
        <v>0.72</v>
      </c>
      <c r="D113" s="6">
        <v>2.1</v>
      </c>
      <c r="E113" s="6">
        <f>C113*D113</f>
        <v>1.512</v>
      </c>
      <c r="F113" s="7"/>
    </row>
    <row r="114" spans="1:6" x14ac:dyDescent="0.25">
      <c r="A114" s="5"/>
      <c r="B114" s="6"/>
      <c r="C114" s="6"/>
      <c r="D114" s="6"/>
      <c r="E114" s="6">
        <f>E112-E113</f>
        <v>21.839999999999996</v>
      </c>
      <c r="F114" s="7">
        <f>E114</f>
        <v>21.839999999999996</v>
      </c>
    </row>
    <row r="115" spans="1:6" x14ac:dyDescent="0.25">
      <c r="A115" s="5"/>
      <c r="B115" s="6"/>
      <c r="C115" s="6"/>
      <c r="D115" s="6"/>
      <c r="E115" s="6"/>
      <c r="F115" s="7"/>
    </row>
    <row r="116" spans="1:6" x14ac:dyDescent="0.25">
      <c r="A116" s="5" t="s">
        <v>265</v>
      </c>
      <c r="B116" s="6" t="s">
        <v>19</v>
      </c>
      <c r="C116" s="6">
        <v>1.82</v>
      </c>
      <c r="D116" s="6">
        <v>0.92</v>
      </c>
      <c r="E116" s="6">
        <f>(C116+D116)*2*2.8</f>
        <v>15.343999999999999</v>
      </c>
      <c r="F116" s="7"/>
    </row>
    <row r="117" spans="1:6" x14ac:dyDescent="0.25">
      <c r="A117" s="5"/>
      <c r="B117" s="6" t="s">
        <v>20</v>
      </c>
      <c r="C117" s="6">
        <v>0.72</v>
      </c>
      <c r="D117" s="6">
        <v>2.1</v>
      </c>
      <c r="E117" s="6">
        <f>C117*D117</f>
        <v>1.512</v>
      </c>
      <c r="F117" s="7"/>
    </row>
    <row r="118" spans="1:6" x14ac:dyDescent="0.25">
      <c r="A118" s="5"/>
      <c r="B118" s="6"/>
      <c r="C118" s="6"/>
      <c r="D118" s="6"/>
      <c r="E118" s="6">
        <f>E116-E117</f>
        <v>13.831999999999999</v>
      </c>
      <c r="F118" s="7">
        <f>E118</f>
        <v>13.831999999999999</v>
      </c>
    </row>
    <row r="119" spans="1:6" x14ac:dyDescent="0.25">
      <c r="A119" s="5"/>
      <c r="B119" s="6"/>
      <c r="C119" s="6"/>
      <c r="D119" s="6"/>
      <c r="E119" s="6"/>
      <c r="F119" s="7"/>
    </row>
    <row r="120" spans="1:6" x14ac:dyDescent="0.25">
      <c r="A120" s="5" t="s">
        <v>266</v>
      </c>
      <c r="B120" s="6" t="s">
        <v>182</v>
      </c>
      <c r="C120" s="6">
        <v>1.95</v>
      </c>
      <c r="D120" s="6">
        <v>3.19</v>
      </c>
      <c r="E120" s="6">
        <f>(C120+D120)*2*2.8</f>
        <v>28.783999999999995</v>
      </c>
      <c r="F120" s="7"/>
    </row>
    <row r="121" spans="1:6" x14ac:dyDescent="0.25">
      <c r="A121" s="5"/>
      <c r="B121" s="6" t="s">
        <v>122</v>
      </c>
      <c r="C121" s="6">
        <v>1.02</v>
      </c>
      <c r="D121" s="6">
        <v>2.1</v>
      </c>
      <c r="E121" s="6">
        <f>C121*D121</f>
        <v>2.1420000000000003</v>
      </c>
      <c r="F121" s="7"/>
    </row>
    <row r="122" spans="1:6" x14ac:dyDescent="0.25">
      <c r="A122" s="5"/>
      <c r="B122" s="6" t="s">
        <v>66</v>
      </c>
      <c r="C122" s="6">
        <v>0.92</v>
      </c>
      <c r="D122" s="6">
        <v>2.1</v>
      </c>
      <c r="E122" s="6">
        <f t="shared" ref="E122:E123" si="1">C122*D122</f>
        <v>1.9320000000000002</v>
      </c>
      <c r="F122" s="7"/>
    </row>
    <row r="123" spans="1:6" x14ac:dyDescent="0.25">
      <c r="A123" s="5"/>
      <c r="B123" s="6" t="s">
        <v>83</v>
      </c>
      <c r="C123" s="6">
        <v>0.92</v>
      </c>
      <c r="D123" s="6">
        <v>2.1</v>
      </c>
      <c r="E123" s="6">
        <f t="shared" si="1"/>
        <v>1.9320000000000002</v>
      </c>
      <c r="F123" s="7"/>
    </row>
    <row r="124" spans="1:6" x14ac:dyDescent="0.25">
      <c r="A124" s="5"/>
      <c r="B124" s="6" t="s">
        <v>250</v>
      </c>
      <c r="C124" s="6">
        <v>1.25</v>
      </c>
      <c r="D124" s="6">
        <v>2.8</v>
      </c>
      <c r="E124" s="6">
        <f>C124*D124</f>
        <v>3.5</v>
      </c>
      <c r="F124" s="7"/>
    </row>
    <row r="125" spans="1:6" x14ac:dyDescent="0.25">
      <c r="A125" s="5"/>
      <c r="B125" s="6" t="s">
        <v>184</v>
      </c>
      <c r="C125" s="6">
        <v>1.76</v>
      </c>
      <c r="D125" s="6">
        <v>2.62</v>
      </c>
      <c r="E125" s="6">
        <f>(C125+D125)*2*2.8</f>
        <v>24.527999999999999</v>
      </c>
      <c r="F125" s="7"/>
    </row>
    <row r="126" spans="1:6" x14ac:dyDescent="0.25">
      <c r="A126" s="5"/>
      <c r="B126" s="6" t="s">
        <v>125</v>
      </c>
      <c r="C126" s="6">
        <v>0.72</v>
      </c>
      <c r="D126" s="6">
        <v>2.1</v>
      </c>
      <c r="E126" s="6">
        <f>C126*D126</f>
        <v>1.512</v>
      </c>
      <c r="F126" s="7"/>
    </row>
    <row r="127" spans="1:6" x14ac:dyDescent="0.25">
      <c r="A127" s="5"/>
      <c r="B127" s="12" t="s">
        <v>64</v>
      </c>
      <c r="C127" s="12">
        <v>0.72</v>
      </c>
      <c r="D127" s="6">
        <v>2.1</v>
      </c>
      <c r="E127" s="6">
        <f t="shared" ref="E127:E128" si="2">C127*D127</f>
        <v>1.512</v>
      </c>
    </row>
    <row r="128" spans="1:6" x14ac:dyDescent="0.25">
      <c r="A128" s="5"/>
      <c r="B128" s="12" t="s">
        <v>68</v>
      </c>
      <c r="C128" s="12">
        <v>0.92</v>
      </c>
      <c r="D128" s="6">
        <v>2.1</v>
      </c>
      <c r="E128" s="6">
        <f t="shared" si="2"/>
        <v>1.9320000000000002</v>
      </c>
    </row>
    <row r="129" spans="1:6" x14ac:dyDescent="0.25">
      <c r="A129" s="5"/>
      <c r="B129" s="6" t="s">
        <v>251</v>
      </c>
      <c r="C129" s="6">
        <v>0.92</v>
      </c>
      <c r="D129" s="6">
        <v>2.1</v>
      </c>
      <c r="E129" s="6">
        <f>C129*D129</f>
        <v>1.9320000000000002</v>
      </c>
      <c r="F129" s="7"/>
    </row>
    <row r="130" spans="1:6" x14ac:dyDescent="0.25">
      <c r="A130" s="5"/>
      <c r="B130" s="6" t="s">
        <v>245</v>
      </c>
      <c r="C130" s="6">
        <v>1.25</v>
      </c>
      <c r="D130" s="6">
        <v>2.8</v>
      </c>
      <c r="E130" s="6">
        <f>C130*D130</f>
        <v>3.5</v>
      </c>
      <c r="F130" s="7"/>
    </row>
    <row r="131" spans="1:6" x14ac:dyDescent="0.25">
      <c r="A131" s="5"/>
      <c r="B131" s="6" t="s">
        <v>29</v>
      </c>
      <c r="C131" s="6"/>
      <c r="D131" s="6"/>
      <c r="E131" s="6">
        <f>E120+E125-SUM(E121:E124)-SUM(E126:E130)</f>
        <v>33.417999999999992</v>
      </c>
      <c r="F131" s="7">
        <f>E131</f>
        <v>33.417999999999992</v>
      </c>
    </row>
    <row r="133" spans="1:6" x14ac:dyDescent="0.25">
      <c r="A133" s="5" t="s">
        <v>267</v>
      </c>
      <c r="B133" s="6" t="s">
        <v>133</v>
      </c>
      <c r="C133" s="6">
        <v>3.5</v>
      </c>
      <c r="D133" s="6">
        <v>1.5</v>
      </c>
      <c r="E133" s="6">
        <f>(C133+D133)*2*2.8</f>
        <v>28</v>
      </c>
      <c r="F133" s="7"/>
    </row>
    <row r="134" spans="1:6" x14ac:dyDescent="0.25">
      <c r="A134" s="5"/>
      <c r="B134" s="6" t="s">
        <v>9</v>
      </c>
      <c r="C134" s="6">
        <v>1.62</v>
      </c>
      <c r="D134" s="6">
        <v>2.8</v>
      </c>
      <c r="E134" s="6">
        <f>C134*D134</f>
        <v>4.5359999999999996</v>
      </c>
      <c r="F134" s="7"/>
    </row>
    <row r="135" spans="1:6" x14ac:dyDescent="0.25">
      <c r="A135" s="5"/>
      <c r="B135" s="6" t="s">
        <v>134</v>
      </c>
      <c r="C135" s="6">
        <v>3.6</v>
      </c>
      <c r="D135" s="6">
        <v>2.2999999999999998</v>
      </c>
      <c r="E135" s="6">
        <f>C135*D135</f>
        <v>8.2799999999999994</v>
      </c>
      <c r="F135" s="7"/>
    </row>
    <row r="136" spans="1:6" x14ac:dyDescent="0.25">
      <c r="A136" s="5"/>
      <c r="B136" s="6"/>
      <c r="C136" s="6"/>
      <c r="D136" s="6"/>
      <c r="E136" s="6">
        <f>E133-E134-E135</f>
        <v>15.183999999999999</v>
      </c>
      <c r="F136" s="7">
        <f>E136</f>
        <v>15.183999999999999</v>
      </c>
    </row>
    <row r="137" spans="1:6" x14ac:dyDescent="0.25">
      <c r="A137" s="5"/>
      <c r="B137" s="6"/>
      <c r="C137" s="6"/>
      <c r="D137" s="6"/>
      <c r="E137" s="6"/>
      <c r="F137" s="7"/>
    </row>
    <row r="138" spans="1:6" x14ac:dyDescent="0.25">
      <c r="A138" s="5" t="s">
        <v>268</v>
      </c>
      <c r="B138" s="6" t="s">
        <v>133</v>
      </c>
      <c r="C138" s="6">
        <v>3.5</v>
      </c>
      <c r="D138" s="6">
        <v>1.5</v>
      </c>
      <c r="E138" s="6">
        <f>(C138+D138)*2*2.8</f>
        <v>28</v>
      </c>
      <c r="F138" s="7"/>
    </row>
    <row r="139" spans="1:6" x14ac:dyDescent="0.25">
      <c r="A139" s="5"/>
      <c r="B139" s="6" t="s">
        <v>9</v>
      </c>
      <c r="C139" s="6">
        <v>2.21</v>
      </c>
      <c r="D139" s="6">
        <v>2.8</v>
      </c>
      <c r="E139" s="6">
        <f>C139*D139</f>
        <v>6.1879999999999997</v>
      </c>
      <c r="F139" s="7"/>
    </row>
    <row r="140" spans="1:6" x14ac:dyDescent="0.25">
      <c r="A140" s="5"/>
      <c r="B140" s="6" t="s">
        <v>134</v>
      </c>
      <c r="C140" s="6">
        <v>3.6</v>
      </c>
      <c r="D140" s="6">
        <v>2.2999999999999998</v>
      </c>
      <c r="E140" s="6">
        <f>C140*D140</f>
        <v>8.2799999999999994</v>
      </c>
      <c r="F140" s="7"/>
    </row>
    <row r="141" spans="1:6" x14ac:dyDescent="0.25">
      <c r="A141" s="5"/>
      <c r="B141" s="6"/>
      <c r="C141" s="6"/>
      <c r="D141" s="6"/>
      <c r="E141" s="6">
        <f>E138-E139-E140</f>
        <v>13.532000000000002</v>
      </c>
      <c r="F141" s="7">
        <f>E141</f>
        <v>13.532000000000002</v>
      </c>
    </row>
    <row r="143" spans="1:6" x14ac:dyDescent="0.25">
      <c r="A143" s="5" t="s">
        <v>269</v>
      </c>
      <c r="B143" s="6" t="s">
        <v>135</v>
      </c>
      <c r="C143" s="6">
        <v>3.5</v>
      </c>
      <c r="D143" s="6">
        <v>1.5</v>
      </c>
      <c r="E143" s="6">
        <f>(C143+D143)*2*2.8</f>
        <v>28</v>
      </c>
      <c r="F143" s="7"/>
    </row>
    <row r="144" spans="1:6" x14ac:dyDescent="0.25">
      <c r="A144" s="5"/>
      <c r="B144" s="6" t="s">
        <v>9</v>
      </c>
      <c r="C144" s="6">
        <v>2.09</v>
      </c>
      <c r="D144" s="6">
        <v>2.8</v>
      </c>
      <c r="E144" s="6">
        <f>C144*D144</f>
        <v>5.8519999999999994</v>
      </c>
      <c r="F144" s="7"/>
    </row>
    <row r="145" spans="1:7" x14ac:dyDescent="0.25">
      <c r="A145" s="5"/>
      <c r="B145" s="6" t="s">
        <v>134</v>
      </c>
      <c r="C145" s="6">
        <v>5</v>
      </c>
      <c r="D145" s="6">
        <v>2.2999999999999998</v>
      </c>
      <c r="E145" s="6">
        <f>C145*D145</f>
        <v>11.5</v>
      </c>
      <c r="F145" s="7"/>
    </row>
    <row r="146" spans="1:7" x14ac:dyDescent="0.25">
      <c r="A146" s="5"/>
      <c r="B146" s="6"/>
      <c r="C146" s="6"/>
      <c r="D146" s="6"/>
      <c r="E146" s="6">
        <f>E143-E144-E145</f>
        <v>10.648</v>
      </c>
      <c r="F146" s="7">
        <f>E146</f>
        <v>10.648</v>
      </c>
    </row>
    <row r="147" spans="1:7" x14ac:dyDescent="0.25">
      <c r="A147" s="8"/>
      <c r="B147" s="9"/>
      <c r="C147" s="9"/>
      <c r="D147" s="9"/>
      <c r="E147" s="9"/>
      <c r="F147" s="10">
        <f>SUM(F95:F146)</f>
        <v>251.268</v>
      </c>
      <c r="G147">
        <f>F147</f>
        <v>251.268</v>
      </c>
    </row>
    <row r="149" spans="1:7" x14ac:dyDescent="0.25">
      <c r="A149" s="1">
        <v>2.5</v>
      </c>
      <c r="B149" s="2" t="s">
        <v>85</v>
      </c>
      <c r="C149" s="3"/>
      <c r="D149" s="3"/>
      <c r="E149" s="3"/>
      <c r="F149" s="4"/>
    </row>
    <row r="150" spans="1:7" x14ac:dyDescent="0.25">
      <c r="A150" s="5" t="s">
        <v>167</v>
      </c>
      <c r="B150" s="6" t="s">
        <v>88</v>
      </c>
      <c r="C150" s="6">
        <v>2.2999999999999998</v>
      </c>
      <c r="D150" s="6">
        <v>1.3</v>
      </c>
      <c r="E150" s="6">
        <f>(C150+D150)*2*2.8</f>
        <v>20.159999999999997</v>
      </c>
      <c r="F150" s="7"/>
    </row>
    <row r="151" spans="1:7" x14ac:dyDescent="0.25">
      <c r="A151" s="5"/>
      <c r="B151" s="6" t="s">
        <v>20</v>
      </c>
      <c r="C151" s="6">
        <v>0.92</v>
      </c>
      <c r="D151" s="6">
        <v>2.1</v>
      </c>
      <c r="E151" s="6">
        <f>C151*D151</f>
        <v>1.9320000000000002</v>
      </c>
      <c r="F151" s="7"/>
    </row>
    <row r="152" spans="1:7" x14ac:dyDescent="0.25">
      <c r="A152" s="8"/>
      <c r="B152" s="9"/>
      <c r="C152" s="9"/>
      <c r="D152" s="9"/>
      <c r="E152" s="9">
        <f>E150-E151</f>
        <v>18.227999999999998</v>
      </c>
      <c r="F152" s="10">
        <f>E152</f>
        <v>18.227999999999998</v>
      </c>
      <c r="G152">
        <f>F152</f>
        <v>18.227999999999998</v>
      </c>
    </row>
    <row r="154" spans="1:7" x14ac:dyDescent="0.25">
      <c r="A154" s="1">
        <v>2.6</v>
      </c>
      <c r="B154" s="2" t="s">
        <v>94</v>
      </c>
      <c r="C154" s="3"/>
      <c r="D154" s="3"/>
      <c r="E154" s="3"/>
      <c r="F154" s="4"/>
      <c r="G154" s="6"/>
    </row>
    <row r="155" spans="1:7" x14ac:dyDescent="0.25">
      <c r="A155" s="5" t="s">
        <v>171</v>
      </c>
      <c r="B155" s="6" t="s">
        <v>26</v>
      </c>
      <c r="C155" s="6">
        <v>5.3</v>
      </c>
      <c r="D155" s="6">
        <v>2</v>
      </c>
      <c r="E155" s="6">
        <f>(C155+D155)*2*2.8</f>
        <v>40.879999999999995</v>
      </c>
      <c r="F155" s="7"/>
      <c r="G155" s="6"/>
    </row>
    <row r="156" spans="1:7" x14ac:dyDescent="0.25">
      <c r="A156" s="5"/>
      <c r="B156" s="6" t="s">
        <v>270</v>
      </c>
      <c r="C156" s="6">
        <v>1.02</v>
      </c>
      <c r="D156" s="6">
        <v>2.1</v>
      </c>
      <c r="E156" s="6">
        <f>C156*D156</f>
        <v>2.1420000000000003</v>
      </c>
      <c r="F156" s="7"/>
      <c r="G156" s="6"/>
    </row>
    <row r="157" spans="1:7" x14ac:dyDescent="0.25">
      <c r="A157" s="5"/>
      <c r="B157" s="6" t="s">
        <v>271</v>
      </c>
      <c r="C157" s="6">
        <v>1.02</v>
      </c>
      <c r="D157" s="6">
        <v>2.1</v>
      </c>
      <c r="E157" s="6">
        <f>C157*D157</f>
        <v>2.1420000000000003</v>
      </c>
      <c r="F157" s="7"/>
      <c r="G157" s="6"/>
    </row>
    <row r="158" spans="1:7" x14ac:dyDescent="0.25">
      <c r="A158" s="5"/>
      <c r="B158" s="6" t="s">
        <v>272</v>
      </c>
      <c r="C158" s="6">
        <v>1.02</v>
      </c>
      <c r="D158" s="6">
        <v>2.1</v>
      </c>
      <c r="E158" s="6">
        <f t="shared" ref="E158" si="3">C158*D158</f>
        <v>2.1420000000000003</v>
      </c>
      <c r="F158" s="7"/>
      <c r="G158" s="6"/>
    </row>
    <row r="159" spans="1:7" x14ac:dyDescent="0.25">
      <c r="A159" s="5"/>
      <c r="B159" s="6" t="s">
        <v>170</v>
      </c>
      <c r="C159" s="6">
        <v>1</v>
      </c>
      <c r="D159" s="6">
        <v>2</v>
      </c>
      <c r="E159" s="6">
        <f>C159*D159</f>
        <v>2</v>
      </c>
      <c r="F159" s="7"/>
      <c r="G159" s="6"/>
    </row>
    <row r="160" spans="1:7" x14ac:dyDescent="0.25">
      <c r="A160" s="5"/>
      <c r="B160" s="6" t="s">
        <v>108</v>
      </c>
      <c r="C160" s="6">
        <v>2.5</v>
      </c>
      <c r="D160" s="6">
        <v>2.8</v>
      </c>
      <c r="E160" s="6">
        <f>C160*D160</f>
        <v>7</v>
      </c>
      <c r="F160" s="7"/>
      <c r="G160" s="6"/>
    </row>
    <row r="161" spans="1:7" x14ac:dyDescent="0.25">
      <c r="A161" s="5"/>
      <c r="B161" s="6"/>
      <c r="C161" s="6"/>
      <c r="D161" s="6"/>
      <c r="E161" s="12">
        <f>E155-SUM(E156:E160)</f>
        <v>25.453999999999994</v>
      </c>
      <c r="F161" s="7">
        <f>E161</f>
        <v>25.453999999999994</v>
      </c>
      <c r="G161" s="6"/>
    </row>
    <row r="162" spans="1:7" x14ac:dyDescent="0.25">
      <c r="A162" s="5"/>
      <c r="G162" s="6"/>
    </row>
    <row r="163" spans="1:7" x14ac:dyDescent="0.25">
      <c r="A163" s="5" t="s">
        <v>172</v>
      </c>
      <c r="B163" s="6" t="s">
        <v>107</v>
      </c>
      <c r="C163" s="6">
        <v>4.5999999999999996</v>
      </c>
      <c r="D163" s="6">
        <v>2.5</v>
      </c>
      <c r="E163" s="6">
        <f>(C163+D163)*2*3</f>
        <v>42.599999999999994</v>
      </c>
      <c r="F163" s="7"/>
      <c r="G163" s="6"/>
    </row>
    <row r="164" spans="1:7" x14ac:dyDescent="0.25">
      <c r="A164" s="5"/>
      <c r="B164" s="6" t="s">
        <v>109</v>
      </c>
      <c r="C164" s="6">
        <v>0.92</v>
      </c>
      <c r="D164" s="6">
        <v>2.1</v>
      </c>
      <c r="E164" s="6">
        <f>C164*D164</f>
        <v>1.9320000000000002</v>
      </c>
      <c r="F164" s="7"/>
      <c r="G164" s="6"/>
    </row>
    <row r="165" spans="1:7" x14ac:dyDescent="0.25">
      <c r="A165" s="5"/>
      <c r="B165" s="6" t="s">
        <v>110</v>
      </c>
      <c r="C165" s="6">
        <v>1.01</v>
      </c>
      <c r="D165" s="6">
        <v>1.45</v>
      </c>
      <c r="E165" s="6">
        <v>0</v>
      </c>
      <c r="F165" s="7"/>
      <c r="G165" s="6"/>
    </row>
    <row r="166" spans="1:7" x14ac:dyDescent="0.25">
      <c r="B166" s="6" t="s">
        <v>71</v>
      </c>
      <c r="C166" s="12">
        <v>2.5</v>
      </c>
      <c r="D166" s="12">
        <v>2.8</v>
      </c>
      <c r="E166" s="6">
        <f>C166*D166</f>
        <v>7</v>
      </c>
    </row>
    <row r="167" spans="1:7" x14ac:dyDescent="0.25">
      <c r="A167" s="5"/>
      <c r="B167" s="6" t="s">
        <v>111</v>
      </c>
      <c r="C167" s="6"/>
      <c r="D167" s="6"/>
      <c r="E167" s="6">
        <f>E163-SUM(E164:E166)</f>
        <v>33.667999999999992</v>
      </c>
      <c r="F167" s="7">
        <f>E167</f>
        <v>33.667999999999992</v>
      </c>
      <c r="G167" s="6"/>
    </row>
    <row r="168" spans="1:7" x14ac:dyDescent="0.25">
      <c r="A168" s="8"/>
      <c r="B168" s="9"/>
      <c r="C168" s="9"/>
      <c r="D168" s="9"/>
      <c r="E168" s="9"/>
      <c r="F168" s="10">
        <f>SUM(F160:F167)</f>
        <v>59.121999999999986</v>
      </c>
      <c r="G168" s="6">
        <f>F168</f>
        <v>59.121999999999986</v>
      </c>
    </row>
    <row r="169" spans="1:7" x14ac:dyDescent="0.25">
      <c r="B169" s="28" t="s">
        <v>212</v>
      </c>
      <c r="C169" s="28"/>
      <c r="D169" s="28"/>
      <c r="E169" s="28"/>
      <c r="F169" s="28"/>
      <c r="G169">
        <f>SUM(G42:G168)</f>
        <v>717.24699999999996</v>
      </c>
    </row>
    <row r="170" spans="1:7" x14ac:dyDescent="0.25">
      <c r="A170" s="6"/>
      <c r="B170" s="26" t="s">
        <v>213</v>
      </c>
      <c r="C170" s="26"/>
      <c r="D170" s="26"/>
      <c r="E170" s="26"/>
      <c r="F170" s="26"/>
      <c r="G170" s="6">
        <f>G169*9</f>
        <v>6455.223</v>
      </c>
    </row>
    <row r="171" spans="1:7" x14ac:dyDescent="0.25">
      <c r="A171" s="6"/>
      <c r="G171" s="6"/>
    </row>
  </sheetData>
  <mergeCells count="2">
    <mergeCell ref="B170:F170"/>
    <mergeCell ref="B169:F1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topLeftCell="A238" workbookViewId="0">
      <selection activeCell="D249" sqref="D249"/>
    </sheetView>
  </sheetViews>
  <sheetFormatPr defaultRowHeight="15" x14ac:dyDescent="0.25"/>
  <cols>
    <col min="2" max="2" width="40.42578125" bestFit="1" customWidth="1"/>
  </cols>
  <sheetData>
    <row r="1" spans="1:6" ht="18.75" x14ac:dyDescent="0.3">
      <c r="A1" s="11">
        <v>5</v>
      </c>
      <c r="B1" s="11" t="s">
        <v>274</v>
      </c>
    </row>
    <row r="2" spans="1:6" x14ac:dyDescent="0.25">
      <c r="A2" s="1">
        <v>5.0999999999999996</v>
      </c>
      <c r="B2" s="2" t="s">
        <v>273</v>
      </c>
      <c r="C2" s="3" t="s">
        <v>51</v>
      </c>
      <c r="D2" s="3" t="s">
        <v>52</v>
      </c>
      <c r="E2" s="3"/>
      <c r="F2" s="4" t="s">
        <v>30</v>
      </c>
    </row>
    <row r="3" spans="1:6" x14ac:dyDescent="0.25">
      <c r="A3" s="5" t="s">
        <v>275</v>
      </c>
      <c r="B3" s="6" t="s">
        <v>8</v>
      </c>
      <c r="C3" s="6">
        <v>3.54</v>
      </c>
      <c r="D3" s="6">
        <v>3.96</v>
      </c>
      <c r="E3" s="6">
        <f>(C3+D3)*2*2.8</f>
        <v>42</v>
      </c>
      <c r="F3" s="7"/>
    </row>
    <row r="4" spans="1:6" x14ac:dyDescent="0.25">
      <c r="A4" s="5"/>
      <c r="B4" s="6" t="s">
        <v>23</v>
      </c>
      <c r="C4" s="6">
        <v>1.55</v>
      </c>
      <c r="D4" s="6">
        <v>1.45</v>
      </c>
      <c r="E4" s="6">
        <v>0</v>
      </c>
      <c r="F4" s="7"/>
    </row>
    <row r="5" spans="1:6" x14ac:dyDescent="0.25">
      <c r="A5" s="5"/>
      <c r="B5" s="6" t="s">
        <v>4</v>
      </c>
      <c r="C5" s="6">
        <v>0.92</v>
      </c>
      <c r="D5" s="6">
        <v>2.1</v>
      </c>
      <c r="E5" s="6">
        <f>C5*D5</f>
        <v>1.9320000000000002</v>
      </c>
      <c r="F5" s="7"/>
    </row>
    <row r="6" spans="1:6" x14ac:dyDescent="0.25">
      <c r="A6" s="5"/>
      <c r="B6" s="6"/>
      <c r="C6" s="6"/>
      <c r="D6" s="6"/>
      <c r="E6" s="6">
        <f>E3-E4-E5</f>
        <v>40.067999999999998</v>
      </c>
      <c r="F6" s="7">
        <f>E6</f>
        <v>40.067999999999998</v>
      </c>
    </row>
    <row r="7" spans="1:6" x14ac:dyDescent="0.25">
      <c r="A7" s="5"/>
      <c r="B7" s="6"/>
      <c r="C7" s="6"/>
      <c r="D7" s="6"/>
      <c r="E7" s="6"/>
      <c r="F7" s="7"/>
    </row>
    <row r="8" spans="1:6" x14ac:dyDescent="0.25">
      <c r="A8" s="5" t="s">
        <v>276</v>
      </c>
      <c r="B8" s="6" t="s">
        <v>22</v>
      </c>
      <c r="C8" s="6">
        <v>3.52</v>
      </c>
      <c r="D8" s="6">
        <v>4.1900000000000004</v>
      </c>
      <c r="E8" s="6">
        <f>(C8+D8)*2*2.8</f>
        <v>43.176000000000002</v>
      </c>
      <c r="F8" s="7"/>
    </row>
    <row r="9" spans="1:6" x14ac:dyDescent="0.25">
      <c r="A9" s="5"/>
      <c r="B9" s="6" t="s">
        <v>37</v>
      </c>
      <c r="C9" s="6">
        <v>2.09</v>
      </c>
      <c r="D9" s="6">
        <v>2.8</v>
      </c>
      <c r="E9" s="6">
        <f>C9*D9</f>
        <v>5.8519999999999994</v>
      </c>
      <c r="F9" s="7"/>
    </row>
    <row r="10" spans="1:6" x14ac:dyDescent="0.25">
      <c r="A10" s="5"/>
      <c r="B10" s="6" t="s">
        <v>20</v>
      </c>
      <c r="C10" s="6">
        <v>1.3</v>
      </c>
      <c r="D10" s="6">
        <v>2.1</v>
      </c>
      <c r="E10" s="6">
        <f>C10*D10</f>
        <v>2.7300000000000004</v>
      </c>
      <c r="F10" s="7"/>
    </row>
    <row r="11" spans="1:6" x14ac:dyDescent="0.25">
      <c r="A11" s="5"/>
      <c r="B11" s="6"/>
      <c r="C11" s="6"/>
      <c r="D11" s="6"/>
      <c r="E11" s="6">
        <f>E8-E9-E10</f>
        <v>34.594000000000008</v>
      </c>
      <c r="F11" s="7">
        <f>E11</f>
        <v>34.594000000000008</v>
      </c>
    </row>
    <row r="12" spans="1:6" x14ac:dyDescent="0.25">
      <c r="A12" s="5"/>
      <c r="B12" s="6"/>
      <c r="C12" s="6"/>
      <c r="D12" s="6"/>
      <c r="E12" s="6"/>
      <c r="F12" s="7"/>
    </row>
    <row r="13" spans="1:6" x14ac:dyDescent="0.25">
      <c r="A13" s="5" t="s">
        <v>277</v>
      </c>
      <c r="B13" s="6" t="s">
        <v>76</v>
      </c>
      <c r="C13" s="6">
        <v>3.41</v>
      </c>
      <c r="D13" s="6">
        <v>3.23</v>
      </c>
      <c r="E13" s="6">
        <f>(C13+D13)*2*2.8</f>
        <v>37.183999999999997</v>
      </c>
      <c r="F13" s="7"/>
    </row>
    <row r="14" spans="1:6" x14ac:dyDescent="0.25">
      <c r="A14" s="5"/>
      <c r="B14" s="6" t="s">
        <v>23</v>
      </c>
      <c r="C14" s="6">
        <v>1.59</v>
      </c>
      <c r="D14" s="6">
        <v>1.45</v>
      </c>
      <c r="E14" s="6">
        <f t="shared" ref="E14:E15" si="0">C14*D14</f>
        <v>2.3054999999999999</v>
      </c>
      <c r="F14" s="7"/>
    </row>
    <row r="15" spans="1:6" x14ac:dyDescent="0.25">
      <c r="A15" s="5"/>
      <c r="B15" s="6" t="s">
        <v>20</v>
      </c>
      <c r="C15" s="6">
        <v>0.92</v>
      </c>
      <c r="D15" s="6">
        <v>2.1</v>
      </c>
      <c r="E15" s="6">
        <f t="shared" si="0"/>
        <v>1.9320000000000002</v>
      </c>
      <c r="F15" s="7"/>
    </row>
    <row r="16" spans="1:6" x14ac:dyDescent="0.25">
      <c r="A16" s="5"/>
      <c r="B16" s="6"/>
      <c r="C16" s="6"/>
      <c r="D16" s="6"/>
      <c r="E16" s="6">
        <f>E13-E14-E15</f>
        <v>32.946499999999993</v>
      </c>
      <c r="F16" s="7">
        <f>E16</f>
        <v>32.946499999999993</v>
      </c>
    </row>
    <row r="17" spans="1:6" x14ac:dyDescent="0.25">
      <c r="A17" s="5"/>
      <c r="B17" s="6"/>
      <c r="C17" s="6"/>
      <c r="D17" s="6"/>
      <c r="E17" s="6"/>
      <c r="F17" s="7"/>
    </row>
    <row r="18" spans="1:6" x14ac:dyDescent="0.25">
      <c r="A18" s="5" t="s">
        <v>278</v>
      </c>
      <c r="B18" s="6" t="s">
        <v>36</v>
      </c>
      <c r="C18" s="6">
        <v>3</v>
      </c>
      <c r="D18" s="6">
        <v>4.2699999999999996</v>
      </c>
      <c r="E18" s="6">
        <f>(C18+D18)*2*2.8</f>
        <v>40.711999999999996</v>
      </c>
      <c r="F18" s="7"/>
    </row>
    <row r="19" spans="1:6" x14ac:dyDescent="0.25">
      <c r="A19" s="5"/>
      <c r="B19" s="6" t="s">
        <v>4</v>
      </c>
      <c r="C19" s="6">
        <v>0.92</v>
      </c>
      <c r="D19" s="6">
        <v>2.1</v>
      </c>
      <c r="E19" s="6">
        <f>C19*D19</f>
        <v>1.9320000000000002</v>
      </c>
      <c r="F19" s="7"/>
    </row>
    <row r="20" spans="1:6" x14ac:dyDescent="0.25">
      <c r="A20" s="5"/>
      <c r="B20" s="6" t="s">
        <v>23</v>
      </c>
      <c r="C20" s="6">
        <v>1.31</v>
      </c>
      <c r="D20" s="6">
        <v>1.45</v>
      </c>
      <c r="E20" s="6">
        <v>0</v>
      </c>
      <c r="F20" s="7"/>
    </row>
    <row r="21" spans="1:6" x14ac:dyDescent="0.25">
      <c r="A21" s="5"/>
      <c r="B21" s="6" t="s">
        <v>6</v>
      </c>
      <c r="C21" s="6"/>
      <c r="D21" s="6"/>
      <c r="E21" s="6">
        <f>E18-E19-E20</f>
        <v>38.779999999999994</v>
      </c>
      <c r="F21" s="7">
        <f>E21</f>
        <v>38.779999999999994</v>
      </c>
    </row>
    <row r="22" spans="1:6" x14ac:dyDescent="0.25">
      <c r="A22" s="5"/>
      <c r="B22" s="6"/>
      <c r="C22" s="6"/>
      <c r="D22" s="6"/>
      <c r="E22" s="6"/>
      <c r="F22" s="7"/>
    </row>
    <row r="23" spans="1:6" x14ac:dyDescent="0.25">
      <c r="A23" s="5" t="s">
        <v>279</v>
      </c>
      <c r="B23" s="6" t="s">
        <v>61</v>
      </c>
      <c r="C23" s="6">
        <v>1.83</v>
      </c>
      <c r="D23" s="6">
        <v>2.09</v>
      </c>
      <c r="E23" s="6">
        <f>(C23+D23)*2*2.8</f>
        <v>21.951999999999998</v>
      </c>
      <c r="F23" s="7"/>
    </row>
    <row r="24" spans="1:6" x14ac:dyDescent="0.25">
      <c r="A24" s="5"/>
      <c r="B24" s="6" t="s">
        <v>20</v>
      </c>
      <c r="C24" s="6">
        <v>0.72</v>
      </c>
      <c r="D24" s="6">
        <v>2.1</v>
      </c>
      <c r="E24" s="6">
        <f>C24*D24</f>
        <v>1.512</v>
      </c>
      <c r="F24" s="7"/>
    </row>
    <row r="25" spans="1:6" x14ac:dyDescent="0.25">
      <c r="A25" s="5"/>
      <c r="B25" s="6"/>
      <c r="C25" s="6"/>
      <c r="D25" s="6"/>
      <c r="E25" s="6">
        <f>E23-E24</f>
        <v>20.439999999999998</v>
      </c>
      <c r="F25" s="7">
        <f>E25</f>
        <v>20.439999999999998</v>
      </c>
    </row>
    <row r="26" spans="1:6" x14ac:dyDescent="0.25">
      <c r="A26" s="5"/>
      <c r="B26" s="6"/>
      <c r="C26" s="6"/>
      <c r="D26" s="6"/>
      <c r="E26" s="6"/>
      <c r="F26" s="7"/>
    </row>
    <row r="27" spans="1:6" x14ac:dyDescent="0.25">
      <c r="A27" s="5" t="s">
        <v>280</v>
      </c>
      <c r="B27" s="6" t="s">
        <v>19</v>
      </c>
      <c r="C27" s="6">
        <v>1.18</v>
      </c>
      <c r="D27" s="6">
        <v>2.09</v>
      </c>
      <c r="E27" s="6">
        <f>(C27+D27)*2*2.8</f>
        <v>18.311999999999998</v>
      </c>
      <c r="F27" s="7"/>
    </row>
    <row r="28" spans="1:6" x14ac:dyDescent="0.25">
      <c r="A28" s="5"/>
      <c r="B28" s="6" t="s">
        <v>20</v>
      </c>
      <c r="C28" s="6">
        <v>0.72</v>
      </c>
      <c r="D28" s="6">
        <v>2.1</v>
      </c>
      <c r="E28" s="6">
        <f>C28*D28</f>
        <v>1.512</v>
      </c>
      <c r="F28" s="7"/>
    </row>
    <row r="29" spans="1:6" x14ac:dyDescent="0.25">
      <c r="A29" s="5"/>
      <c r="B29" s="6"/>
      <c r="C29" s="6"/>
      <c r="D29" s="6"/>
      <c r="E29" s="6">
        <f>E27-E28</f>
        <v>16.799999999999997</v>
      </c>
      <c r="F29" s="7">
        <f>E29</f>
        <v>16.799999999999997</v>
      </c>
    </row>
    <row r="30" spans="1:6" x14ac:dyDescent="0.25">
      <c r="A30" s="5"/>
      <c r="B30" s="6"/>
      <c r="C30" s="6"/>
      <c r="D30" s="6"/>
      <c r="E30" s="6"/>
      <c r="F30" s="7"/>
    </row>
    <row r="31" spans="1:6" x14ac:dyDescent="0.25">
      <c r="A31" s="5" t="s">
        <v>281</v>
      </c>
      <c r="B31" s="6" t="s">
        <v>182</v>
      </c>
      <c r="C31" s="6">
        <v>3.03</v>
      </c>
      <c r="D31" s="6">
        <v>2.86</v>
      </c>
      <c r="E31" s="6">
        <f>(C31+D31)*2*2.8</f>
        <v>32.983999999999995</v>
      </c>
      <c r="F31" s="7"/>
    </row>
    <row r="32" spans="1:6" x14ac:dyDescent="0.25">
      <c r="A32" s="5"/>
      <c r="B32" s="6" t="s">
        <v>69</v>
      </c>
      <c r="C32" s="6">
        <v>1.02</v>
      </c>
      <c r="D32" s="6">
        <v>2.1</v>
      </c>
      <c r="E32" s="6">
        <f>C32*D32</f>
        <v>2.1420000000000003</v>
      </c>
      <c r="F32" s="7"/>
    </row>
    <row r="33" spans="1:7" x14ac:dyDescent="0.25">
      <c r="A33" s="5"/>
      <c r="B33" s="6" t="s">
        <v>66</v>
      </c>
      <c r="C33" s="6">
        <v>0.92</v>
      </c>
      <c r="D33" s="6">
        <v>2.1</v>
      </c>
      <c r="E33" s="6">
        <f t="shared" ref="E33:E35" si="1">C33*D33</f>
        <v>1.9320000000000002</v>
      </c>
      <c r="F33" s="7"/>
    </row>
    <row r="34" spans="1:7" x14ac:dyDescent="0.25">
      <c r="A34" s="5"/>
      <c r="B34" s="6" t="s">
        <v>83</v>
      </c>
      <c r="C34" s="6">
        <v>0.92</v>
      </c>
      <c r="D34" s="6">
        <v>2.1</v>
      </c>
      <c r="E34" s="6">
        <f t="shared" si="1"/>
        <v>1.9320000000000002</v>
      </c>
      <c r="F34" s="7"/>
    </row>
    <row r="35" spans="1:7" x14ac:dyDescent="0.25">
      <c r="A35" s="5"/>
      <c r="B35" s="12" t="s">
        <v>68</v>
      </c>
      <c r="C35" s="12">
        <v>1.31</v>
      </c>
      <c r="D35" s="12">
        <v>2.1</v>
      </c>
      <c r="E35" s="6">
        <f t="shared" si="1"/>
        <v>2.7510000000000003</v>
      </c>
      <c r="F35" s="7"/>
    </row>
    <row r="36" spans="1:7" x14ac:dyDescent="0.25">
      <c r="A36" s="5"/>
      <c r="B36" s="6" t="s">
        <v>183</v>
      </c>
      <c r="C36" s="6">
        <v>1.1100000000000001</v>
      </c>
      <c r="D36" s="6">
        <v>2.8</v>
      </c>
      <c r="E36" s="6">
        <f>C36*D36</f>
        <v>3.1080000000000001</v>
      </c>
      <c r="F36" s="7"/>
    </row>
    <row r="37" spans="1:7" x14ac:dyDescent="0.25">
      <c r="A37" s="5"/>
      <c r="B37" s="6" t="s">
        <v>184</v>
      </c>
      <c r="C37" s="6">
        <v>1.33</v>
      </c>
      <c r="D37" s="6">
        <v>3.51</v>
      </c>
      <c r="E37" s="6">
        <f>(C37+D37)*2*2.8</f>
        <v>27.103999999999999</v>
      </c>
      <c r="F37" s="7"/>
    </row>
    <row r="38" spans="1:7" x14ac:dyDescent="0.25">
      <c r="A38" s="5"/>
      <c r="B38" s="6" t="s">
        <v>64</v>
      </c>
      <c r="C38" s="6">
        <v>0.72</v>
      </c>
      <c r="D38" s="6">
        <v>2.1</v>
      </c>
      <c r="E38" s="6">
        <f>C38*D38</f>
        <v>1.512</v>
      </c>
      <c r="F38" s="7"/>
    </row>
    <row r="39" spans="1:7" x14ac:dyDescent="0.25">
      <c r="A39" s="5"/>
      <c r="B39" s="6" t="s">
        <v>65</v>
      </c>
      <c r="C39" s="6">
        <v>0.72</v>
      </c>
      <c r="D39" s="6">
        <v>2.1</v>
      </c>
      <c r="E39" s="6">
        <f t="shared" ref="E39" si="2">C39*D39</f>
        <v>1.512</v>
      </c>
      <c r="F39" s="7"/>
    </row>
    <row r="40" spans="1:7" x14ac:dyDescent="0.25">
      <c r="A40" s="5"/>
      <c r="B40" s="6" t="s">
        <v>67</v>
      </c>
      <c r="C40" s="6">
        <v>0.92</v>
      </c>
      <c r="D40" s="6">
        <v>2.1</v>
      </c>
      <c r="E40" s="6">
        <f>C40*D40</f>
        <v>1.9320000000000002</v>
      </c>
      <c r="F40" s="7"/>
    </row>
    <row r="41" spans="1:7" x14ac:dyDescent="0.25">
      <c r="A41" s="5"/>
      <c r="B41" s="6" t="s">
        <v>185</v>
      </c>
      <c r="C41" s="6">
        <v>1.1100000000000001</v>
      </c>
      <c r="D41" s="6">
        <v>2.8</v>
      </c>
      <c r="E41" s="6">
        <f>C41*D41</f>
        <v>3.1080000000000001</v>
      </c>
      <c r="F41" s="7"/>
    </row>
    <row r="42" spans="1:7" x14ac:dyDescent="0.25">
      <c r="A42" s="5"/>
      <c r="B42" s="6"/>
      <c r="C42" s="6"/>
      <c r="D42" s="6"/>
      <c r="E42" s="6">
        <f>E31+E37-SUM(E32:E36)- SUM(E38:E41)</f>
        <v>40.158999999999992</v>
      </c>
      <c r="F42" s="7">
        <f>E42</f>
        <v>40.158999999999992</v>
      </c>
    </row>
    <row r="43" spans="1:7" x14ac:dyDescent="0.25">
      <c r="A43" s="5"/>
      <c r="B43" s="6"/>
      <c r="C43" s="6"/>
      <c r="D43" s="6"/>
      <c r="E43" s="6"/>
      <c r="F43" s="7"/>
    </row>
    <row r="44" spans="1:7" x14ac:dyDescent="0.25">
      <c r="A44" s="5" t="s">
        <v>283</v>
      </c>
      <c r="B44" s="6" t="s">
        <v>135</v>
      </c>
      <c r="C44" s="6">
        <v>3.5</v>
      </c>
      <c r="D44" s="6">
        <v>1.5</v>
      </c>
      <c r="E44" s="6">
        <f>(C44+D44)*2*2.8</f>
        <v>28</v>
      </c>
      <c r="F44" s="7"/>
    </row>
    <row r="45" spans="1:7" x14ac:dyDescent="0.25">
      <c r="A45" s="5"/>
      <c r="B45" s="6" t="s">
        <v>9</v>
      </c>
      <c r="C45" s="6">
        <v>2.09</v>
      </c>
      <c r="D45" s="6">
        <v>2.8</v>
      </c>
      <c r="E45" s="6">
        <f>C45*D45</f>
        <v>5.8519999999999994</v>
      </c>
      <c r="F45" s="7"/>
    </row>
    <row r="46" spans="1:7" x14ac:dyDescent="0.25">
      <c r="A46" s="5"/>
      <c r="B46" s="6" t="s">
        <v>134</v>
      </c>
      <c r="C46" s="6">
        <v>5</v>
      </c>
      <c r="D46" s="6">
        <v>2.2999999999999998</v>
      </c>
      <c r="E46" s="6">
        <f>C46*D46</f>
        <v>11.5</v>
      </c>
      <c r="F46" s="7"/>
    </row>
    <row r="47" spans="1:7" x14ac:dyDescent="0.25">
      <c r="A47" s="5"/>
      <c r="B47" s="6"/>
      <c r="C47" s="6"/>
      <c r="D47" s="6"/>
      <c r="E47" s="6">
        <f>E44-E45-E46</f>
        <v>10.648</v>
      </c>
      <c r="F47" s="7">
        <f>E47</f>
        <v>10.648</v>
      </c>
    </row>
    <row r="48" spans="1:7" x14ac:dyDescent="0.25">
      <c r="A48" s="8"/>
      <c r="B48" s="9"/>
      <c r="C48" s="9"/>
      <c r="D48" s="9"/>
      <c r="E48" s="9"/>
      <c r="F48" s="10">
        <f>SUM(F6:F47)</f>
        <v>234.43549999999996</v>
      </c>
      <c r="G48">
        <f>F48</f>
        <v>234.43549999999996</v>
      </c>
    </row>
    <row r="50" spans="1:6" x14ac:dyDescent="0.25">
      <c r="A50" s="1">
        <v>5.2</v>
      </c>
      <c r="B50" s="2" t="s">
        <v>282</v>
      </c>
      <c r="C50" s="3" t="s">
        <v>51</v>
      </c>
      <c r="D50" s="3" t="s">
        <v>52</v>
      </c>
      <c r="E50" s="3"/>
      <c r="F50" s="4" t="s">
        <v>30</v>
      </c>
    </row>
    <row r="51" spans="1:6" x14ac:dyDescent="0.25">
      <c r="A51" s="5" t="s">
        <v>284</v>
      </c>
      <c r="B51" s="6" t="s">
        <v>8</v>
      </c>
      <c r="C51" s="6">
        <v>5.91</v>
      </c>
      <c r="D51" s="6">
        <v>3</v>
      </c>
      <c r="E51" s="6">
        <f>(C51+D51)*2*2.8</f>
        <v>49.896000000000001</v>
      </c>
      <c r="F51" s="7"/>
    </row>
    <row r="52" spans="1:6" x14ac:dyDescent="0.25">
      <c r="A52" s="5"/>
      <c r="B52" s="6" t="s">
        <v>20</v>
      </c>
      <c r="C52" s="6">
        <v>0.92</v>
      </c>
      <c r="D52" s="6">
        <v>2.1</v>
      </c>
      <c r="E52" s="6">
        <f>C52*D52</f>
        <v>1.9320000000000002</v>
      </c>
      <c r="F52" s="7"/>
    </row>
    <row r="53" spans="1:6" x14ac:dyDescent="0.25">
      <c r="A53" s="5"/>
      <c r="B53" s="6" t="s">
        <v>23</v>
      </c>
      <c r="C53" s="6">
        <v>1.63</v>
      </c>
      <c r="D53" s="6">
        <v>1.45</v>
      </c>
      <c r="E53" s="6">
        <v>0</v>
      </c>
      <c r="F53" s="7"/>
    </row>
    <row r="54" spans="1:6" x14ac:dyDescent="0.25">
      <c r="A54" s="5"/>
      <c r="B54" s="6"/>
      <c r="C54" s="6"/>
      <c r="D54" s="6"/>
      <c r="E54" s="6">
        <f>E51-E52-E53</f>
        <v>47.963999999999999</v>
      </c>
      <c r="F54" s="7">
        <f>E54</f>
        <v>47.963999999999999</v>
      </c>
    </row>
    <row r="55" spans="1:6" x14ac:dyDescent="0.25">
      <c r="A55" s="5"/>
      <c r="B55" s="6"/>
      <c r="C55" s="6"/>
      <c r="D55" s="6"/>
      <c r="E55" s="6"/>
      <c r="F55" s="7"/>
    </row>
    <row r="56" spans="1:6" x14ac:dyDescent="0.25">
      <c r="A56" s="5" t="s">
        <v>285</v>
      </c>
      <c r="B56" s="6" t="s">
        <v>36</v>
      </c>
      <c r="C56" s="6">
        <v>3.26</v>
      </c>
      <c r="D56" s="6">
        <v>3.13</v>
      </c>
      <c r="E56" s="6">
        <f>(C56+D56)*2*2.8</f>
        <v>35.783999999999999</v>
      </c>
      <c r="F56" s="7"/>
    </row>
    <row r="57" spans="1:6" x14ac:dyDescent="0.25">
      <c r="A57" s="5"/>
      <c r="B57" s="6" t="s">
        <v>4</v>
      </c>
      <c r="C57" s="6">
        <v>0.92</v>
      </c>
      <c r="D57" s="6">
        <v>2.1</v>
      </c>
      <c r="E57" s="6">
        <f>C57*D57</f>
        <v>1.9320000000000002</v>
      </c>
      <c r="F57" s="7"/>
    </row>
    <row r="58" spans="1:6" x14ac:dyDescent="0.25">
      <c r="A58" s="5"/>
      <c r="B58" s="6" t="s">
        <v>9</v>
      </c>
      <c r="C58" s="6">
        <v>1.68</v>
      </c>
      <c r="D58" s="6">
        <v>2.8</v>
      </c>
      <c r="E58" s="6">
        <f>C58*D58</f>
        <v>4.7039999999999997</v>
      </c>
      <c r="F58" s="7"/>
    </row>
    <row r="59" spans="1:6" x14ac:dyDescent="0.25">
      <c r="A59" s="5"/>
      <c r="B59" s="6" t="s">
        <v>6</v>
      </c>
      <c r="C59" s="6"/>
      <c r="D59" s="6"/>
      <c r="E59" s="6">
        <f>E56-E57-E58</f>
        <v>29.147999999999996</v>
      </c>
      <c r="F59" s="7">
        <f>E59</f>
        <v>29.147999999999996</v>
      </c>
    </row>
    <row r="60" spans="1:6" x14ac:dyDescent="0.25">
      <c r="A60" s="5"/>
      <c r="B60" s="6"/>
      <c r="C60" s="6"/>
      <c r="D60" s="6"/>
      <c r="E60" s="6"/>
      <c r="F60" s="7"/>
    </row>
    <row r="61" spans="1:6" x14ac:dyDescent="0.25">
      <c r="A61" s="5" t="s">
        <v>286</v>
      </c>
      <c r="B61" s="6" t="s">
        <v>39</v>
      </c>
      <c r="C61" s="6">
        <v>1.57</v>
      </c>
      <c r="D61" s="6">
        <v>2.66</v>
      </c>
      <c r="E61" s="6">
        <f>(C61+D61)*2*2.8</f>
        <v>23.688000000000002</v>
      </c>
      <c r="F61" s="7"/>
    </row>
    <row r="62" spans="1:6" x14ac:dyDescent="0.25">
      <c r="A62" s="5"/>
      <c r="B62" s="6" t="s">
        <v>20</v>
      </c>
      <c r="C62" s="6">
        <v>0.72</v>
      </c>
      <c r="D62" s="6">
        <v>2.1</v>
      </c>
      <c r="E62" s="6">
        <f>C62*D62</f>
        <v>1.512</v>
      </c>
      <c r="F62" s="7"/>
    </row>
    <row r="63" spans="1:6" x14ac:dyDescent="0.25">
      <c r="A63" s="5"/>
      <c r="B63" s="6"/>
      <c r="C63" s="6"/>
      <c r="D63" s="6"/>
      <c r="E63" s="6">
        <f>E61-E62</f>
        <v>22.176000000000002</v>
      </c>
      <c r="F63" s="7">
        <f>E63</f>
        <v>22.176000000000002</v>
      </c>
    </row>
    <row r="64" spans="1:6" x14ac:dyDescent="0.25">
      <c r="A64" s="5"/>
      <c r="B64" s="6"/>
      <c r="C64" s="6"/>
      <c r="D64" s="6"/>
      <c r="E64" s="6"/>
      <c r="F64" s="7"/>
    </row>
    <row r="65" spans="1:7" x14ac:dyDescent="0.25">
      <c r="A65" s="5" t="s">
        <v>287</v>
      </c>
      <c r="B65" s="6" t="s">
        <v>26</v>
      </c>
      <c r="C65" s="6">
        <v>2.66</v>
      </c>
      <c r="D65" s="6">
        <v>1.57</v>
      </c>
      <c r="E65" s="6">
        <f>(C65+D65)*2*2.8</f>
        <v>23.688000000000002</v>
      </c>
      <c r="F65" s="7"/>
    </row>
    <row r="66" spans="1:7" x14ac:dyDescent="0.25">
      <c r="A66" s="5"/>
      <c r="B66" s="12" t="s">
        <v>69</v>
      </c>
      <c r="C66" s="12">
        <v>1.02</v>
      </c>
      <c r="D66" s="12">
        <v>2.1</v>
      </c>
      <c r="E66" s="6">
        <f>C66*D66</f>
        <v>2.1420000000000003</v>
      </c>
      <c r="F66" s="7"/>
    </row>
    <row r="67" spans="1:7" x14ac:dyDescent="0.25">
      <c r="A67" s="5"/>
      <c r="B67" s="12" t="s">
        <v>67</v>
      </c>
      <c r="C67" s="12">
        <v>0.92</v>
      </c>
      <c r="D67" s="12">
        <v>2.1</v>
      </c>
      <c r="E67" s="6">
        <f t="shared" ref="E67:E69" si="3">C67*D67</f>
        <v>1.9320000000000002</v>
      </c>
      <c r="F67" s="7"/>
    </row>
    <row r="68" spans="1:7" x14ac:dyDescent="0.25">
      <c r="A68" s="5"/>
      <c r="B68" s="12" t="s">
        <v>201</v>
      </c>
      <c r="C68" s="12">
        <v>0.72</v>
      </c>
      <c r="D68" s="12">
        <v>2.1</v>
      </c>
      <c r="E68" s="6">
        <f t="shared" si="3"/>
        <v>1.512</v>
      </c>
      <c r="F68" s="7"/>
    </row>
    <row r="69" spans="1:7" x14ac:dyDescent="0.25">
      <c r="A69" s="5"/>
      <c r="B69" s="12" t="s">
        <v>66</v>
      </c>
      <c r="C69" s="12">
        <v>0.92</v>
      </c>
      <c r="D69" s="12">
        <v>2.1</v>
      </c>
      <c r="E69" s="6">
        <f t="shared" si="3"/>
        <v>1.9320000000000002</v>
      </c>
      <c r="F69" s="7"/>
    </row>
    <row r="70" spans="1:7" x14ac:dyDescent="0.25">
      <c r="A70" s="5"/>
      <c r="B70" s="6"/>
      <c r="C70" s="6"/>
      <c r="D70" s="6"/>
      <c r="E70" s="12">
        <f>E65-SUM(E66:E69)</f>
        <v>16.170000000000002</v>
      </c>
      <c r="F70" s="7">
        <f>E70</f>
        <v>16.170000000000002</v>
      </c>
    </row>
    <row r="71" spans="1:7" x14ac:dyDescent="0.25">
      <c r="A71" s="5"/>
      <c r="B71" s="6"/>
      <c r="C71" s="6"/>
      <c r="D71" s="6"/>
      <c r="E71" s="6"/>
      <c r="F71" s="7"/>
    </row>
    <row r="72" spans="1:7" x14ac:dyDescent="0.25">
      <c r="A72" s="5" t="s">
        <v>288</v>
      </c>
      <c r="B72" s="6" t="s">
        <v>135</v>
      </c>
      <c r="C72" s="6">
        <v>3.5</v>
      </c>
      <c r="D72" s="6">
        <v>1.5</v>
      </c>
      <c r="E72" s="6">
        <f>(C72+D72)*2*2.8</f>
        <v>28</v>
      </c>
      <c r="F72" s="7"/>
    </row>
    <row r="73" spans="1:7" x14ac:dyDescent="0.25">
      <c r="A73" s="5"/>
      <c r="B73" s="6" t="s">
        <v>9</v>
      </c>
      <c r="C73" s="6">
        <v>1.68</v>
      </c>
      <c r="D73" s="6">
        <v>2.8</v>
      </c>
      <c r="E73" s="6">
        <f>C73*D73</f>
        <v>4.7039999999999997</v>
      </c>
      <c r="F73" s="7"/>
    </row>
    <row r="74" spans="1:7" x14ac:dyDescent="0.25">
      <c r="A74" s="5"/>
      <c r="B74" s="6" t="s">
        <v>134</v>
      </c>
      <c r="C74" s="6">
        <v>5</v>
      </c>
      <c r="D74" s="6">
        <v>2.2999999999999998</v>
      </c>
      <c r="E74" s="6">
        <f>C74*D74</f>
        <v>11.5</v>
      </c>
      <c r="F74" s="7"/>
    </row>
    <row r="75" spans="1:7" x14ac:dyDescent="0.25">
      <c r="A75" s="5"/>
      <c r="B75" s="6"/>
      <c r="C75" s="6"/>
      <c r="D75" s="6"/>
      <c r="E75" s="6">
        <f>E72-E73-E74</f>
        <v>11.795999999999999</v>
      </c>
      <c r="F75" s="7">
        <f>E75</f>
        <v>11.795999999999999</v>
      </c>
    </row>
    <row r="76" spans="1:7" x14ac:dyDescent="0.25">
      <c r="A76" s="8"/>
      <c r="B76" s="9"/>
      <c r="C76" s="9"/>
      <c r="D76" s="9"/>
      <c r="E76" s="9"/>
      <c r="F76" s="10">
        <f>SUM(F54:F75)</f>
        <v>127.25399999999999</v>
      </c>
      <c r="G76">
        <f>F76</f>
        <v>127.25399999999999</v>
      </c>
    </row>
    <row r="78" spans="1:7" x14ac:dyDescent="0.25">
      <c r="A78" s="1">
        <v>5.3</v>
      </c>
      <c r="B78" s="2" t="s">
        <v>187</v>
      </c>
      <c r="C78" s="3" t="s">
        <v>51</v>
      </c>
      <c r="D78" s="3" t="s">
        <v>52</v>
      </c>
      <c r="E78" s="3"/>
      <c r="F78" s="4" t="s">
        <v>30</v>
      </c>
    </row>
    <row r="79" spans="1:7" x14ac:dyDescent="0.25">
      <c r="A79" s="5" t="s">
        <v>289</v>
      </c>
      <c r="B79" s="6" t="s">
        <v>8</v>
      </c>
      <c r="C79" s="6">
        <v>3.5</v>
      </c>
      <c r="D79" s="6">
        <v>4.17</v>
      </c>
      <c r="E79" s="6">
        <f>(C79+D79)*2*2.8</f>
        <v>42.951999999999998</v>
      </c>
      <c r="F79" s="7"/>
    </row>
    <row r="80" spans="1:7" x14ac:dyDescent="0.25">
      <c r="A80" s="5"/>
      <c r="B80" s="6" t="s">
        <v>20</v>
      </c>
      <c r="C80" s="6">
        <v>0.92</v>
      </c>
      <c r="D80" s="6">
        <v>2.1</v>
      </c>
      <c r="E80" s="6">
        <f>C80*D80</f>
        <v>1.9320000000000002</v>
      </c>
      <c r="F80" s="7"/>
    </row>
    <row r="81" spans="1:6" x14ac:dyDescent="0.25">
      <c r="A81" s="5"/>
      <c r="B81" s="6" t="s">
        <v>9</v>
      </c>
      <c r="C81" s="6">
        <v>1.68</v>
      </c>
      <c r="D81" s="6">
        <v>2.8</v>
      </c>
      <c r="E81" s="6">
        <f>C81*D81</f>
        <v>4.7039999999999997</v>
      </c>
      <c r="F81" s="7"/>
    </row>
    <row r="82" spans="1:6" x14ac:dyDescent="0.25">
      <c r="A82" s="5"/>
      <c r="B82" s="6"/>
      <c r="C82" s="6"/>
      <c r="D82" s="6"/>
      <c r="E82" s="6">
        <f>E79-E80-E81</f>
        <v>36.315999999999995</v>
      </c>
      <c r="F82" s="7">
        <f>E82</f>
        <v>36.315999999999995</v>
      </c>
    </row>
    <row r="83" spans="1:6" x14ac:dyDescent="0.25">
      <c r="A83" s="5"/>
      <c r="B83" s="6"/>
      <c r="C83" s="6"/>
      <c r="D83" s="6"/>
      <c r="E83" s="6"/>
      <c r="F83" s="7"/>
    </row>
    <row r="84" spans="1:6" x14ac:dyDescent="0.25">
      <c r="A84" s="5" t="s">
        <v>290</v>
      </c>
      <c r="B84" s="6" t="s">
        <v>22</v>
      </c>
      <c r="C84" s="6">
        <v>5.91</v>
      </c>
      <c r="D84" s="6">
        <v>5.91</v>
      </c>
      <c r="E84" s="6">
        <f>(C84+D84)*2*2.8</f>
        <v>66.191999999999993</v>
      </c>
      <c r="F84" s="7"/>
    </row>
    <row r="85" spans="1:6" x14ac:dyDescent="0.25">
      <c r="A85" s="5"/>
      <c r="B85" s="6" t="s">
        <v>53</v>
      </c>
      <c r="C85" s="6">
        <v>3.7650000000000001</v>
      </c>
      <c r="D85" s="6">
        <v>3.7650000000000001</v>
      </c>
      <c r="E85" s="6">
        <f>(C85+D85)*2.8</f>
        <v>21.084</v>
      </c>
      <c r="F85" s="7"/>
    </row>
    <row r="86" spans="1:6" x14ac:dyDescent="0.25">
      <c r="A86" s="5"/>
      <c r="B86" s="6" t="s">
        <v>54</v>
      </c>
      <c r="C86" s="6">
        <v>5.32</v>
      </c>
      <c r="D86" s="6">
        <v>2.8</v>
      </c>
      <c r="E86" s="6">
        <f>C86*D86</f>
        <v>14.895999999999999</v>
      </c>
      <c r="F86" s="7"/>
    </row>
    <row r="87" spans="1:6" x14ac:dyDescent="0.25">
      <c r="A87" s="5"/>
      <c r="B87" s="6" t="s">
        <v>23</v>
      </c>
      <c r="C87" s="6">
        <v>2.4</v>
      </c>
      <c r="D87" s="6">
        <v>2.2999999999999998</v>
      </c>
      <c r="E87" s="6">
        <f>C87*D87</f>
        <v>5.52</v>
      </c>
      <c r="F87" s="7"/>
    </row>
    <row r="88" spans="1:6" x14ac:dyDescent="0.25">
      <c r="A88" s="5"/>
      <c r="B88" s="6" t="s">
        <v>23</v>
      </c>
      <c r="C88" s="6">
        <v>1.105</v>
      </c>
      <c r="D88" s="6">
        <v>1.45</v>
      </c>
      <c r="E88" s="6">
        <v>0</v>
      </c>
      <c r="F88" s="7"/>
    </row>
    <row r="89" spans="1:6" x14ac:dyDescent="0.25">
      <c r="A89" s="5"/>
      <c r="B89" s="6" t="s">
        <v>23</v>
      </c>
      <c r="C89" s="6">
        <v>1.105</v>
      </c>
      <c r="D89" s="6">
        <v>1.45</v>
      </c>
      <c r="E89" s="6">
        <v>0</v>
      </c>
      <c r="F89" s="7"/>
    </row>
    <row r="90" spans="1:6" x14ac:dyDescent="0.25">
      <c r="A90" s="5"/>
      <c r="B90" s="6" t="s">
        <v>20</v>
      </c>
      <c r="C90" s="6">
        <v>0.92</v>
      </c>
      <c r="D90" s="6">
        <v>2.1</v>
      </c>
      <c r="E90" s="6">
        <f t="shared" ref="E90" si="4">C90*D90</f>
        <v>1.9320000000000002</v>
      </c>
      <c r="F90" s="7"/>
    </row>
    <row r="91" spans="1:6" x14ac:dyDescent="0.25">
      <c r="A91" s="5"/>
      <c r="B91" s="6" t="s">
        <v>55</v>
      </c>
      <c r="C91" s="6"/>
      <c r="D91" s="6"/>
      <c r="E91" s="6">
        <f>E84-E85+E86-E87-E88-E89-E90</f>
        <v>52.551999999999992</v>
      </c>
      <c r="F91" s="7">
        <f>E91</f>
        <v>52.551999999999992</v>
      </c>
    </row>
    <row r="92" spans="1:6" x14ac:dyDescent="0.25">
      <c r="A92" s="5"/>
      <c r="B92" s="6"/>
      <c r="C92" s="6"/>
      <c r="D92" s="6"/>
      <c r="E92" s="6"/>
      <c r="F92" s="7"/>
    </row>
    <row r="93" spans="1:6" x14ac:dyDescent="0.25">
      <c r="A93" s="5" t="s">
        <v>291</v>
      </c>
      <c r="B93" s="6" t="s">
        <v>36</v>
      </c>
      <c r="C93" s="6">
        <v>2.72</v>
      </c>
      <c r="D93" s="6">
        <v>3.13</v>
      </c>
      <c r="E93" s="6">
        <f>(C93+D93)*2*2.8</f>
        <v>32.76</v>
      </c>
      <c r="F93" s="7"/>
    </row>
    <row r="94" spans="1:6" x14ac:dyDescent="0.25">
      <c r="A94" s="5"/>
      <c r="B94" s="6" t="s">
        <v>4</v>
      </c>
      <c r="C94" s="6">
        <v>0.92</v>
      </c>
      <c r="D94" s="6">
        <v>2.1</v>
      </c>
      <c r="E94" s="6">
        <f>C94*D94</f>
        <v>1.9320000000000002</v>
      </c>
      <c r="F94" s="7"/>
    </row>
    <row r="95" spans="1:6" x14ac:dyDescent="0.25">
      <c r="A95" s="5"/>
      <c r="B95" s="6" t="s">
        <v>23</v>
      </c>
      <c r="C95" s="6">
        <v>1.1599999999999999</v>
      </c>
      <c r="D95" s="6">
        <v>1.45</v>
      </c>
      <c r="E95" s="6">
        <v>0</v>
      </c>
      <c r="F95" s="7"/>
    </row>
    <row r="96" spans="1:6" x14ac:dyDescent="0.25">
      <c r="A96" s="5"/>
      <c r="B96" s="6" t="s">
        <v>6</v>
      </c>
      <c r="C96" s="6"/>
      <c r="D96" s="6"/>
      <c r="E96" s="6">
        <f>E93-E94-E95</f>
        <v>30.827999999999999</v>
      </c>
      <c r="F96" s="7">
        <f>E96</f>
        <v>30.827999999999999</v>
      </c>
    </row>
    <row r="97" spans="1:6" x14ac:dyDescent="0.25">
      <c r="A97" s="5"/>
      <c r="B97" s="6"/>
      <c r="C97" s="6"/>
      <c r="D97" s="6"/>
      <c r="E97" s="6"/>
      <c r="F97" s="7"/>
    </row>
    <row r="98" spans="1:6" x14ac:dyDescent="0.25">
      <c r="A98" s="5" t="s">
        <v>292</v>
      </c>
      <c r="B98" s="6" t="s">
        <v>61</v>
      </c>
      <c r="C98" s="6">
        <v>1.62</v>
      </c>
      <c r="D98" s="6">
        <v>2.35</v>
      </c>
      <c r="E98" s="6">
        <f>(C98+D98)*2*2.8</f>
        <v>22.231999999999999</v>
      </c>
      <c r="F98" s="7"/>
    </row>
    <row r="99" spans="1:6" x14ac:dyDescent="0.25">
      <c r="A99" s="5"/>
      <c r="B99" s="6" t="s">
        <v>20</v>
      </c>
      <c r="C99" s="6">
        <v>0.72</v>
      </c>
      <c r="D99" s="6">
        <v>2.1</v>
      </c>
      <c r="E99" s="6">
        <f>C99*D99</f>
        <v>1.512</v>
      </c>
      <c r="F99" s="7"/>
    </row>
    <row r="100" spans="1:6" x14ac:dyDescent="0.25">
      <c r="A100" s="5"/>
      <c r="B100" s="6"/>
      <c r="C100" s="6"/>
      <c r="D100" s="6"/>
      <c r="E100" s="6">
        <f>E98-E99</f>
        <v>20.72</v>
      </c>
      <c r="F100" s="7">
        <f>E100</f>
        <v>20.72</v>
      </c>
    </row>
    <row r="101" spans="1:6" x14ac:dyDescent="0.25">
      <c r="A101" s="5"/>
      <c r="B101" s="6"/>
      <c r="C101" s="6"/>
      <c r="D101" s="6"/>
      <c r="E101" s="6"/>
      <c r="F101" s="7"/>
    </row>
    <row r="102" spans="1:6" x14ac:dyDescent="0.25">
      <c r="A102" s="5" t="s">
        <v>293</v>
      </c>
      <c r="B102" s="6" t="s">
        <v>19</v>
      </c>
      <c r="C102" s="6">
        <v>1.43</v>
      </c>
      <c r="D102" s="6">
        <v>0.92</v>
      </c>
      <c r="E102" s="6">
        <f>(C102+D102)*2*2.8</f>
        <v>13.16</v>
      </c>
      <c r="F102" s="7"/>
    </row>
    <row r="103" spans="1:6" x14ac:dyDescent="0.25">
      <c r="A103" s="5"/>
      <c r="B103" s="6" t="s">
        <v>20</v>
      </c>
      <c r="C103" s="6">
        <v>0.72</v>
      </c>
      <c r="D103" s="6">
        <v>2.1</v>
      </c>
      <c r="E103" s="6">
        <f>C103*D103</f>
        <v>1.512</v>
      </c>
      <c r="F103" s="7"/>
    </row>
    <row r="104" spans="1:6" x14ac:dyDescent="0.25">
      <c r="A104" s="5"/>
      <c r="B104" s="6"/>
      <c r="C104" s="6"/>
      <c r="D104" s="6"/>
      <c r="E104" s="6">
        <f>E102-E103</f>
        <v>11.648</v>
      </c>
      <c r="F104" s="7">
        <f>E104</f>
        <v>11.648</v>
      </c>
    </row>
    <row r="105" spans="1:6" x14ac:dyDescent="0.25">
      <c r="A105" s="5"/>
      <c r="B105" s="6"/>
      <c r="C105" s="6"/>
      <c r="D105" s="6"/>
      <c r="E105" s="6"/>
      <c r="F105" s="7"/>
    </row>
    <row r="106" spans="1:6" x14ac:dyDescent="0.25">
      <c r="A106" s="5" t="s">
        <v>294</v>
      </c>
      <c r="B106" s="6" t="s">
        <v>182</v>
      </c>
      <c r="C106" s="6">
        <v>3.87</v>
      </c>
      <c r="D106" s="6">
        <v>1.62</v>
      </c>
      <c r="E106" s="6">
        <f>(C106+D106)*2*2.8</f>
        <v>30.744</v>
      </c>
      <c r="F106" s="7"/>
    </row>
    <row r="107" spans="1:6" x14ac:dyDescent="0.25">
      <c r="A107" s="5"/>
      <c r="B107" s="6" t="s">
        <v>69</v>
      </c>
      <c r="C107" s="6">
        <v>1.02</v>
      </c>
      <c r="D107" s="6">
        <v>2.1</v>
      </c>
      <c r="E107" s="6">
        <f>C107*D107</f>
        <v>2.1420000000000003</v>
      </c>
      <c r="F107" s="7"/>
    </row>
    <row r="108" spans="1:6" x14ac:dyDescent="0.25">
      <c r="A108" s="5"/>
      <c r="B108" s="6" t="s">
        <v>64</v>
      </c>
      <c r="C108" s="6">
        <v>0.72</v>
      </c>
      <c r="D108" s="6">
        <v>2.1</v>
      </c>
      <c r="E108" s="6">
        <f t="shared" ref="E108:E111" si="5">C108*D108</f>
        <v>1.512</v>
      </c>
      <c r="F108" s="7"/>
    </row>
    <row r="109" spans="1:6" x14ac:dyDescent="0.25">
      <c r="A109" s="5"/>
      <c r="B109" s="6" t="s">
        <v>67</v>
      </c>
      <c r="C109" s="6">
        <v>0.92</v>
      </c>
      <c r="D109" s="6">
        <v>2.1</v>
      </c>
      <c r="E109" s="6">
        <f t="shared" si="5"/>
        <v>1.9320000000000002</v>
      </c>
      <c r="F109" s="7"/>
    </row>
    <row r="110" spans="1:6" x14ac:dyDescent="0.25">
      <c r="A110" s="5"/>
      <c r="B110" s="6" t="s">
        <v>68</v>
      </c>
      <c r="C110" s="6">
        <v>0.92</v>
      </c>
      <c r="D110" s="6">
        <v>2.1</v>
      </c>
      <c r="E110" s="6">
        <f t="shared" si="5"/>
        <v>1.9320000000000002</v>
      </c>
      <c r="F110" s="7"/>
    </row>
    <row r="111" spans="1:6" x14ac:dyDescent="0.25">
      <c r="A111" s="5"/>
      <c r="B111" s="6" t="s">
        <v>183</v>
      </c>
      <c r="C111" s="6">
        <v>1.17</v>
      </c>
      <c r="D111" s="6">
        <v>2.8</v>
      </c>
      <c r="E111" s="6">
        <f t="shared" si="5"/>
        <v>3.2759999999999998</v>
      </c>
      <c r="F111" s="7"/>
    </row>
    <row r="112" spans="1:6" x14ac:dyDescent="0.25">
      <c r="A112" s="5"/>
      <c r="B112" s="6" t="s">
        <v>184</v>
      </c>
      <c r="C112" s="6">
        <v>1.17</v>
      </c>
      <c r="D112" s="6">
        <v>1.04</v>
      </c>
      <c r="E112" s="6">
        <f>(C112+D112)*2*2.8</f>
        <v>12.375999999999999</v>
      </c>
      <c r="F112" s="7"/>
    </row>
    <row r="113" spans="1:7" x14ac:dyDescent="0.25">
      <c r="A113" s="5"/>
      <c r="B113" s="6" t="s">
        <v>65</v>
      </c>
      <c r="C113" s="6">
        <v>0.72</v>
      </c>
      <c r="D113" s="6">
        <v>2.1</v>
      </c>
      <c r="E113" s="6">
        <f>C113*D113</f>
        <v>1.512</v>
      </c>
      <c r="F113" s="7"/>
    </row>
    <row r="114" spans="1:7" x14ac:dyDescent="0.25">
      <c r="A114" s="5"/>
      <c r="B114" s="6" t="s">
        <v>194</v>
      </c>
      <c r="C114" s="6">
        <v>0.92</v>
      </c>
      <c r="D114" s="6">
        <v>2.1</v>
      </c>
      <c r="E114" s="6">
        <f t="shared" ref="E114:E115" si="6">C114*D114</f>
        <v>1.9320000000000002</v>
      </c>
      <c r="F114" s="7"/>
    </row>
    <row r="115" spans="1:7" x14ac:dyDescent="0.25">
      <c r="A115" s="5"/>
      <c r="B115" s="6" t="s">
        <v>185</v>
      </c>
      <c r="C115" s="6">
        <v>1.17</v>
      </c>
      <c r="D115" s="6">
        <v>2.8</v>
      </c>
      <c r="E115" s="6">
        <f t="shared" si="6"/>
        <v>3.2759999999999998</v>
      </c>
      <c r="F115" s="7"/>
    </row>
    <row r="116" spans="1:7" x14ac:dyDescent="0.25">
      <c r="A116" s="5"/>
      <c r="B116" s="6"/>
      <c r="C116" s="6"/>
      <c r="D116" s="6"/>
      <c r="E116" s="6">
        <f>E106+E112-SUM(E107:E111)-SUM(E113:E115)</f>
        <v>25.605999999999995</v>
      </c>
      <c r="F116" s="7">
        <f>E116</f>
        <v>25.605999999999995</v>
      </c>
    </row>
    <row r="117" spans="1:7" x14ac:dyDescent="0.25">
      <c r="A117" s="5"/>
      <c r="B117" s="6"/>
      <c r="C117" s="6"/>
      <c r="D117" s="6"/>
      <c r="E117" s="6"/>
      <c r="F117" s="7"/>
    </row>
    <row r="118" spans="1:7" x14ac:dyDescent="0.25">
      <c r="A118" s="5" t="s">
        <v>295</v>
      </c>
      <c r="B118" s="6" t="s">
        <v>135</v>
      </c>
      <c r="C118" s="6">
        <v>3.5</v>
      </c>
      <c r="D118" s="6">
        <v>1.5</v>
      </c>
      <c r="E118" s="6">
        <f>(C118+D118)*2*2.8</f>
        <v>28</v>
      </c>
      <c r="F118" s="7"/>
    </row>
    <row r="119" spans="1:7" x14ac:dyDescent="0.25">
      <c r="A119" s="5"/>
      <c r="B119" s="6" t="s">
        <v>9</v>
      </c>
      <c r="C119" s="6">
        <v>1.68</v>
      </c>
      <c r="D119" s="6">
        <v>2.8</v>
      </c>
      <c r="E119" s="6">
        <f>C119*D119</f>
        <v>4.7039999999999997</v>
      </c>
      <c r="F119" s="7"/>
    </row>
    <row r="120" spans="1:7" x14ac:dyDescent="0.25">
      <c r="A120" s="5"/>
      <c r="B120" s="6" t="s">
        <v>134</v>
      </c>
      <c r="C120" s="6">
        <v>5</v>
      </c>
      <c r="D120" s="6">
        <v>2.2999999999999998</v>
      </c>
      <c r="E120" s="6">
        <f>C120*D120</f>
        <v>11.5</v>
      </c>
      <c r="F120" s="7"/>
    </row>
    <row r="121" spans="1:7" x14ac:dyDescent="0.25">
      <c r="A121" s="5"/>
      <c r="B121" s="6"/>
      <c r="C121" s="6"/>
      <c r="D121" s="6"/>
      <c r="E121" s="6">
        <f>E118-E119-E120</f>
        <v>11.795999999999999</v>
      </c>
      <c r="F121" s="7">
        <f>E121</f>
        <v>11.795999999999999</v>
      </c>
    </row>
    <row r="122" spans="1:7" x14ac:dyDescent="0.25">
      <c r="A122" s="8"/>
      <c r="B122" s="9"/>
      <c r="C122" s="9"/>
      <c r="D122" s="9"/>
      <c r="E122" s="9"/>
      <c r="F122" s="10">
        <f>SUM(F82:F121)</f>
        <v>189.46599999999998</v>
      </c>
      <c r="G122">
        <f>F122</f>
        <v>189.46599999999998</v>
      </c>
    </row>
    <row r="124" spans="1:7" x14ac:dyDescent="0.25">
      <c r="A124" s="1">
        <v>5.4</v>
      </c>
      <c r="B124" s="2" t="s">
        <v>296</v>
      </c>
      <c r="C124" s="3" t="s">
        <v>51</v>
      </c>
      <c r="D124" s="3" t="s">
        <v>52</v>
      </c>
      <c r="E124" s="3"/>
      <c r="F124" s="4" t="s">
        <v>30</v>
      </c>
    </row>
    <row r="125" spans="1:7" x14ac:dyDescent="0.25">
      <c r="A125" s="5" t="s">
        <v>284</v>
      </c>
      <c r="B125" s="6" t="s">
        <v>8</v>
      </c>
      <c r="C125" s="6">
        <v>5.91</v>
      </c>
      <c r="D125" s="6">
        <v>3.04</v>
      </c>
      <c r="E125" s="6">
        <f>(C125+D125)*2*2.8</f>
        <v>50.11999999999999</v>
      </c>
      <c r="F125" s="7"/>
    </row>
    <row r="126" spans="1:7" x14ac:dyDescent="0.25">
      <c r="A126" s="5"/>
      <c r="B126" s="6" t="s">
        <v>20</v>
      </c>
      <c r="C126" s="6">
        <v>0.92</v>
      </c>
      <c r="D126" s="6">
        <v>2.1</v>
      </c>
      <c r="E126" s="6">
        <f>C126*D126</f>
        <v>1.9320000000000002</v>
      </c>
      <c r="F126" s="7"/>
    </row>
    <row r="127" spans="1:7" x14ac:dyDescent="0.25">
      <c r="A127" s="5"/>
      <c r="B127" s="6" t="s">
        <v>23</v>
      </c>
      <c r="C127" s="6">
        <v>1.55</v>
      </c>
      <c r="D127" s="6">
        <v>1.45</v>
      </c>
      <c r="E127" s="6">
        <v>0</v>
      </c>
      <c r="F127" s="7"/>
    </row>
    <row r="128" spans="1:7" x14ac:dyDescent="0.25">
      <c r="A128" s="5"/>
      <c r="B128" s="6"/>
      <c r="C128" s="6"/>
      <c r="D128" s="6"/>
      <c r="E128" s="6">
        <f>E125-E126-E127</f>
        <v>48.187999999999988</v>
      </c>
      <c r="F128" s="7">
        <f>E128</f>
        <v>48.187999999999988</v>
      </c>
    </row>
    <row r="129" spans="1:6" x14ac:dyDescent="0.25">
      <c r="A129" s="5"/>
      <c r="B129" s="6"/>
      <c r="C129" s="6"/>
      <c r="D129" s="6"/>
      <c r="E129" s="6"/>
      <c r="F129" s="7"/>
    </row>
    <row r="130" spans="1:6" x14ac:dyDescent="0.25">
      <c r="A130" s="5" t="s">
        <v>285</v>
      </c>
      <c r="B130" s="6" t="s">
        <v>36</v>
      </c>
      <c r="C130" s="6">
        <v>3.18</v>
      </c>
      <c r="D130" s="6">
        <v>3.13</v>
      </c>
      <c r="E130" s="6">
        <f>(C130+D130)*2*2.8</f>
        <v>35.335999999999999</v>
      </c>
      <c r="F130" s="7"/>
    </row>
    <row r="131" spans="1:6" x14ac:dyDescent="0.25">
      <c r="A131" s="5"/>
      <c r="B131" s="6" t="s">
        <v>4</v>
      </c>
      <c r="C131" s="6">
        <v>0.92</v>
      </c>
      <c r="D131" s="6">
        <v>2.1</v>
      </c>
      <c r="E131" s="6">
        <f>C131*D131</f>
        <v>1.9320000000000002</v>
      </c>
      <c r="F131" s="7"/>
    </row>
    <row r="132" spans="1:6" x14ac:dyDescent="0.25">
      <c r="A132" s="5"/>
      <c r="B132" s="6" t="s">
        <v>9</v>
      </c>
      <c r="C132" s="6">
        <v>1.68</v>
      </c>
      <c r="D132" s="6">
        <v>2.8</v>
      </c>
      <c r="E132" s="6">
        <f>C132*D132</f>
        <v>4.7039999999999997</v>
      </c>
      <c r="F132" s="7"/>
    </row>
    <row r="133" spans="1:6" x14ac:dyDescent="0.25">
      <c r="A133" s="5"/>
      <c r="B133" s="6" t="s">
        <v>6</v>
      </c>
      <c r="C133" s="6"/>
      <c r="D133" s="6"/>
      <c r="E133" s="6">
        <f>E130-E131-E132</f>
        <v>28.699999999999996</v>
      </c>
      <c r="F133" s="7">
        <f>E133</f>
        <v>28.699999999999996</v>
      </c>
    </row>
    <row r="134" spans="1:6" x14ac:dyDescent="0.25">
      <c r="A134" s="5"/>
      <c r="B134" s="6"/>
      <c r="C134" s="6"/>
      <c r="D134" s="6"/>
      <c r="E134" s="6"/>
      <c r="F134" s="7"/>
    </row>
    <row r="135" spans="1:6" x14ac:dyDescent="0.25">
      <c r="A135" s="5" t="s">
        <v>286</v>
      </c>
      <c r="B135" s="6" t="s">
        <v>39</v>
      </c>
      <c r="C135" s="6">
        <v>1.56</v>
      </c>
      <c r="D135" s="6">
        <v>2.66</v>
      </c>
      <c r="E135" s="6">
        <f>(C135+D135)*2*2.8</f>
        <v>23.632000000000001</v>
      </c>
      <c r="F135" s="7"/>
    </row>
    <row r="136" spans="1:6" x14ac:dyDescent="0.25">
      <c r="A136" s="5"/>
      <c r="B136" s="6" t="s">
        <v>20</v>
      </c>
      <c r="C136" s="6">
        <v>0.72</v>
      </c>
      <c r="D136" s="6">
        <v>2.1</v>
      </c>
      <c r="E136" s="6">
        <f>C136*D136</f>
        <v>1.512</v>
      </c>
      <c r="F136" s="7"/>
    </row>
    <row r="137" spans="1:6" x14ac:dyDescent="0.25">
      <c r="A137" s="5"/>
      <c r="B137" s="6"/>
      <c r="C137" s="6"/>
      <c r="D137" s="6"/>
      <c r="E137" s="6">
        <f>E135-E136</f>
        <v>22.12</v>
      </c>
      <c r="F137" s="7">
        <f>E137</f>
        <v>22.12</v>
      </c>
    </row>
    <row r="138" spans="1:6" x14ac:dyDescent="0.25">
      <c r="A138" s="5"/>
      <c r="B138" s="6"/>
      <c r="C138" s="6"/>
      <c r="D138" s="6"/>
      <c r="E138" s="6"/>
      <c r="F138" s="7"/>
    </row>
    <row r="139" spans="1:6" x14ac:dyDescent="0.25">
      <c r="A139" s="5" t="s">
        <v>287</v>
      </c>
      <c r="B139" s="6" t="s">
        <v>26</v>
      </c>
      <c r="C139" s="6">
        <v>2.66</v>
      </c>
      <c r="D139" s="6">
        <v>1.5</v>
      </c>
      <c r="E139" s="6">
        <f>(C139+D139)*2*2.8</f>
        <v>23.295999999999999</v>
      </c>
      <c r="F139" s="7"/>
    </row>
    <row r="140" spans="1:6" x14ac:dyDescent="0.25">
      <c r="A140" s="5"/>
      <c r="B140" s="12" t="s">
        <v>69</v>
      </c>
      <c r="C140" s="12">
        <v>1.02</v>
      </c>
      <c r="D140" s="12">
        <v>2.1</v>
      </c>
      <c r="E140" s="6">
        <f>C140*D140</f>
        <v>2.1420000000000003</v>
      </c>
      <c r="F140" s="7"/>
    </row>
    <row r="141" spans="1:6" x14ac:dyDescent="0.25">
      <c r="A141" s="5"/>
      <c r="B141" s="12" t="s">
        <v>67</v>
      </c>
      <c r="C141" s="12">
        <v>0.92</v>
      </c>
      <c r="D141" s="12">
        <v>2.1</v>
      </c>
      <c r="E141" s="6">
        <f t="shared" ref="E141:E143" si="7">C141*D141</f>
        <v>1.9320000000000002</v>
      </c>
      <c r="F141" s="7"/>
    </row>
    <row r="142" spans="1:6" x14ac:dyDescent="0.25">
      <c r="A142" s="5"/>
      <c r="B142" s="12" t="s">
        <v>201</v>
      </c>
      <c r="C142" s="12">
        <v>0.72</v>
      </c>
      <c r="D142" s="12">
        <v>2.1</v>
      </c>
      <c r="E142" s="6">
        <f t="shared" si="7"/>
        <v>1.512</v>
      </c>
      <c r="F142" s="7"/>
    </row>
    <row r="143" spans="1:6" x14ac:dyDescent="0.25">
      <c r="A143" s="5"/>
      <c r="B143" s="12" t="s">
        <v>66</v>
      </c>
      <c r="C143" s="12">
        <v>0.92</v>
      </c>
      <c r="D143" s="12">
        <v>2.1</v>
      </c>
      <c r="E143" s="6">
        <f t="shared" si="7"/>
        <v>1.9320000000000002</v>
      </c>
      <c r="F143" s="7"/>
    </row>
    <row r="144" spans="1:6" x14ac:dyDescent="0.25">
      <c r="A144" s="5"/>
      <c r="B144" s="6"/>
      <c r="C144" s="6"/>
      <c r="D144" s="6"/>
      <c r="E144" s="12">
        <f>E139-SUM(E140:E143)</f>
        <v>15.777999999999999</v>
      </c>
      <c r="F144" s="7">
        <f>E144</f>
        <v>15.777999999999999</v>
      </c>
    </row>
    <row r="145" spans="1:7" x14ac:dyDescent="0.25">
      <c r="A145" s="5"/>
      <c r="B145" s="6"/>
      <c r="C145" s="6"/>
      <c r="D145" s="6"/>
      <c r="E145" s="6"/>
      <c r="F145" s="7"/>
    </row>
    <row r="146" spans="1:7" x14ac:dyDescent="0.25">
      <c r="A146" s="5" t="s">
        <v>288</v>
      </c>
      <c r="B146" s="6" t="s">
        <v>135</v>
      </c>
      <c r="C146" s="6">
        <v>3.5</v>
      </c>
      <c r="D146" s="6">
        <v>1.5</v>
      </c>
      <c r="E146" s="6">
        <f>(C146+D146)*2*2.8</f>
        <v>28</v>
      </c>
      <c r="F146" s="7"/>
    </row>
    <row r="147" spans="1:7" x14ac:dyDescent="0.25">
      <c r="A147" s="5"/>
      <c r="B147" s="6" t="s">
        <v>9</v>
      </c>
      <c r="C147" s="6">
        <v>1.68</v>
      </c>
      <c r="D147" s="6">
        <v>2.8</v>
      </c>
      <c r="E147" s="6">
        <f>C147*D147</f>
        <v>4.7039999999999997</v>
      </c>
      <c r="F147" s="7"/>
    </row>
    <row r="148" spans="1:7" x14ac:dyDescent="0.25">
      <c r="A148" s="5"/>
      <c r="B148" s="6" t="s">
        <v>134</v>
      </c>
      <c r="C148" s="6">
        <v>5</v>
      </c>
      <c r="D148" s="6">
        <v>2.2999999999999998</v>
      </c>
      <c r="E148" s="6">
        <f>C148*D148</f>
        <v>11.5</v>
      </c>
      <c r="F148" s="7"/>
    </row>
    <row r="149" spans="1:7" x14ac:dyDescent="0.25">
      <c r="A149" s="5"/>
      <c r="B149" s="6"/>
      <c r="C149" s="6"/>
      <c r="D149" s="6"/>
      <c r="E149" s="6">
        <f>E146-E147-E148</f>
        <v>11.795999999999999</v>
      </c>
      <c r="F149" s="7">
        <f>E149</f>
        <v>11.795999999999999</v>
      </c>
    </row>
    <row r="150" spans="1:7" x14ac:dyDescent="0.25">
      <c r="A150" s="8"/>
      <c r="B150" s="9"/>
      <c r="C150" s="9"/>
      <c r="D150" s="9"/>
      <c r="E150" s="9"/>
      <c r="F150" s="10">
        <f>SUM(F128:F149)</f>
        <v>126.58199999999997</v>
      </c>
      <c r="G150">
        <f>F150</f>
        <v>126.58199999999997</v>
      </c>
    </row>
    <row r="152" spans="1:7" x14ac:dyDescent="0.25">
      <c r="A152" s="1">
        <v>5.5</v>
      </c>
      <c r="B152" s="2" t="s">
        <v>297</v>
      </c>
      <c r="C152" s="3" t="s">
        <v>51</v>
      </c>
      <c r="D152" s="3" t="s">
        <v>52</v>
      </c>
      <c r="E152" s="3"/>
      <c r="F152" s="4" t="s">
        <v>30</v>
      </c>
    </row>
    <row r="153" spans="1:7" x14ac:dyDescent="0.25">
      <c r="A153" s="5" t="s">
        <v>298</v>
      </c>
      <c r="B153" s="6" t="s">
        <v>8</v>
      </c>
      <c r="C153" s="6">
        <v>5.91</v>
      </c>
      <c r="D153" s="6">
        <v>2.99</v>
      </c>
      <c r="E153" s="6">
        <f>(C153+D153)*2*2.8</f>
        <v>49.839999999999996</v>
      </c>
      <c r="F153" s="7"/>
    </row>
    <row r="154" spans="1:7" x14ac:dyDescent="0.25">
      <c r="A154" s="5"/>
      <c r="B154" s="6" t="s">
        <v>20</v>
      </c>
      <c r="C154" s="6">
        <v>0.92</v>
      </c>
      <c r="D154" s="6">
        <v>2.1</v>
      </c>
      <c r="E154" s="6">
        <f>C154*D154</f>
        <v>1.9320000000000002</v>
      </c>
      <c r="F154" s="7"/>
    </row>
    <row r="155" spans="1:7" x14ac:dyDescent="0.25">
      <c r="A155" s="5"/>
      <c r="B155" s="6" t="s">
        <v>23</v>
      </c>
      <c r="C155" s="6">
        <v>1.55</v>
      </c>
      <c r="D155" s="6">
        <v>1.45</v>
      </c>
      <c r="E155" s="6">
        <v>0</v>
      </c>
      <c r="F155" s="7"/>
    </row>
    <row r="156" spans="1:7" x14ac:dyDescent="0.25">
      <c r="A156" s="5"/>
      <c r="B156" s="6"/>
      <c r="C156" s="6"/>
      <c r="D156" s="6"/>
      <c r="E156" s="6">
        <f>E153-E154-E155</f>
        <v>47.907999999999994</v>
      </c>
      <c r="F156" s="7">
        <f>E156</f>
        <v>47.907999999999994</v>
      </c>
    </row>
    <row r="157" spans="1:7" x14ac:dyDescent="0.25">
      <c r="A157" s="5"/>
      <c r="B157" s="6"/>
      <c r="C157" s="6"/>
      <c r="D157" s="6"/>
      <c r="E157" s="6"/>
      <c r="F157" s="7"/>
    </row>
    <row r="158" spans="1:7" x14ac:dyDescent="0.25">
      <c r="A158" s="5" t="s">
        <v>299</v>
      </c>
      <c r="B158" s="6" t="s">
        <v>36</v>
      </c>
      <c r="C158" s="6">
        <v>3.3</v>
      </c>
      <c r="D158" s="6">
        <v>3.13</v>
      </c>
      <c r="E158" s="6">
        <f>(C158+D158)*2*2.8</f>
        <v>36.007999999999996</v>
      </c>
      <c r="F158" s="7"/>
    </row>
    <row r="159" spans="1:7" x14ac:dyDescent="0.25">
      <c r="A159" s="5"/>
      <c r="B159" s="6" t="s">
        <v>4</v>
      </c>
      <c r="C159" s="6">
        <v>0.92</v>
      </c>
      <c r="D159" s="6">
        <v>2.1</v>
      </c>
      <c r="E159" s="6">
        <f>C159*D159</f>
        <v>1.9320000000000002</v>
      </c>
      <c r="F159" s="7"/>
    </row>
    <row r="160" spans="1:7" x14ac:dyDescent="0.25">
      <c r="A160" s="5"/>
      <c r="B160" s="6" t="s">
        <v>9</v>
      </c>
      <c r="C160" s="6">
        <v>1.68</v>
      </c>
      <c r="D160" s="6">
        <v>2.8</v>
      </c>
      <c r="E160" s="6">
        <f>C160*D160</f>
        <v>4.7039999999999997</v>
      </c>
      <c r="F160" s="7"/>
    </row>
    <row r="161" spans="1:6" x14ac:dyDescent="0.25">
      <c r="A161" s="5"/>
      <c r="B161" s="6" t="s">
        <v>6</v>
      </c>
      <c r="C161" s="6"/>
      <c r="D161" s="6"/>
      <c r="E161" s="6">
        <f>E158-E159-E160</f>
        <v>29.371999999999993</v>
      </c>
      <c r="F161" s="7">
        <f>E161</f>
        <v>29.371999999999993</v>
      </c>
    </row>
    <row r="162" spans="1:6" x14ac:dyDescent="0.25">
      <c r="A162" s="5"/>
      <c r="B162" s="6"/>
      <c r="C162" s="6"/>
      <c r="D162" s="6"/>
      <c r="E162" s="6"/>
      <c r="F162" s="7"/>
    </row>
    <row r="163" spans="1:6" x14ac:dyDescent="0.25">
      <c r="A163" s="5" t="s">
        <v>300</v>
      </c>
      <c r="B163" s="6" t="s">
        <v>39</v>
      </c>
      <c r="C163" s="6">
        <v>1.69</v>
      </c>
      <c r="D163" s="6">
        <v>2.66</v>
      </c>
      <c r="E163" s="6">
        <f>(C163+D163)*2*2.8</f>
        <v>24.359999999999996</v>
      </c>
      <c r="F163" s="7"/>
    </row>
    <row r="164" spans="1:6" x14ac:dyDescent="0.25">
      <c r="A164" s="5"/>
      <c r="B164" s="6" t="s">
        <v>20</v>
      </c>
      <c r="C164" s="6">
        <v>0.72</v>
      </c>
      <c r="D164" s="6">
        <v>2.1</v>
      </c>
      <c r="E164" s="6">
        <f>C164*D164</f>
        <v>1.512</v>
      </c>
      <c r="F164" s="7"/>
    </row>
    <row r="165" spans="1:6" x14ac:dyDescent="0.25">
      <c r="A165" s="5"/>
      <c r="B165" s="6"/>
      <c r="C165" s="6"/>
      <c r="D165" s="6"/>
      <c r="E165" s="6">
        <f>E163-E164</f>
        <v>22.847999999999995</v>
      </c>
      <c r="F165" s="7">
        <f>E165</f>
        <v>22.847999999999995</v>
      </c>
    </row>
    <row r="166" spans="1:6" x14ac:dyDescent="0.25">
      <c r="A166" s="5"/>
      <c r="B166" s="6"/>
      <c r="C166" s="6"/>
      <c r="D166" s="6"/>
      <c r="E166" s="6"/>
      <c r="F166" s="7"/>
    </row>
    <row r="167" spans="1:6" x14ac:dyDescent="0.25">
      <c r="A167" s="5" t="s">
        <v>301</v>
      </c>
      <c r="B167" s="6" t="s">
        <v>26</v>
      </c>
      <c r="C167" s="6">
        <v>2.66</v>
      </c>
      <c r="D167" s="6">
        <v>1.62</v>
      </c>
      <c r="E167" s="6">
        <f>(C167+D167)*2*2.8</f>
        <v>23.968</v>
      </c>
      <c r="F167" s="7"/>
    </row>
    <row r="168" spans="1:6" x14ac:dyDescent="0.25">
      <c r="A168" s="5"/>
      <c r="B168" s="12" t="s">
        <v>69</v>
      </c>
      <c r="C168" s="12">
        <v>1.02</v>
      </c>
      <c r="D168" s="12">
        <v>2.1</v>
      </c>
      <c r="E168" s="6">
        <f>C168*D168</f>
        <v>2.1420000000000003</v>
      </c>
      <c r="F168" s="7"/>
    </row>
    <row r="169" spans="1:6" x14ac:dyDescent="0.25">
      <c r="A169" s="5"/>
      <c r="B169" s="12" t="s">
        <v>67</v>
      </c>
      <c r="C169" s="12">
        <v>0.92</v>
      </c>
      <c r="D169" s="12">
        <v>2.1</v>
      </c>
      <c r="E169" s="6">
        <f t="shared" ref="E169:E171" si="8">C169*D169</f>
        <v>1.9320000000000002</v>
      </c>
      <c r="F169" s="7"/>
    </row>
    <row r="170" spans="1:6" x14ac:dyDescent="0.25">
      <c r="A170" s="5"/>
      <c r="B170" s="12" t="s">
        <v>201</v>
      </c>
      <c r="C170" s="12">
        <v>0.72</v>
      </c>
      <c r="D170" s="12">
        <v>2.1</v>
      </c>
      <c r="E170" s="6">
        <f t="shared" si="8"/>
        <v>1.512</v>
      </c>
      <c r="F170" s="7"/>
    </row>
    <row r="171" spans="1:6" x14ac:dyDescent="0.25">
      <c r="A171" s="5"/>
      <c r="B171" s="12" t="s">
        <v>66</v>
      </c>
      <c r="C171" s="12">
        <v>0.92</v>
      </c>
      <c r="D171" s="12">
        <v>2.1</v>
      </c>
      <c r="E171" s="6">
        <f t="shared" si="8"/>
        <v>1.9320000000000002</v>
      </c>
      <c r="F171" s="7"/>
    </row>
    <row r="172" spans="1:6" x14ac:dyDescent="0.25">
      <c r="A172" s="5"/>
      <c r="B172" s="6"/>
      <c r="C172" s="6"/>
      <c r="D172" s="6"/>
      <c r="E172" s="12">
        <f>E167-SUM(E168:E171)</f>
        <v>16.45</v>
      </c>
      <c r="F172" s="7">
        <f>E172</f>
        <v>16.45</v>
      </c>
    </row>
    <row r="173" spans="1:6" x14ac:dyDescent="0.25">
      <c r="A173" s="5"/>
      <c r="B173" s="6"/>
      <c r="C173" s="6"/>
      <c r="D173" s="6"/>
      <c r="E173" s="6"/>
      <c r="F173" s="7"/>
    </row>
    <row r="174" spans="1:6" x14ac:dyDescent="0.25">
      <c r="A174" s="5" t="s">
        <v>302</v>
      </c>
      <c r="B174" s="6" t="s">
        <v>135</v>
      </c>
      <c r="C174" s="6">
        <v>3.5</v>
      </c>
      <c r="D174" s="6">
        <v>1.5</v>
      </c>
      <c r="E174" s="6">
        <f>(C174+D174)*2*2.8</f>
        <v>28</v>
      </c>
      <c r="F174" s="7"/>
    </row>
    <row r="175" spans="1:6" x14ac:dyDescent="0.25">
      <c r="A175" s="5"/>
      <c r="B175" s="6" t="s">
        <v>9</v>
      </c>
      <c r="C175" s="6">
        <v>1.68</v>
      </c>
      <c r="D175" s="6">
        <v>2.8</v>
      </c>
      <c r="E175" s="6">
        <f>C175*D175</f>
        <v>4.7039999999999997</v>
      </c>
      <c r="F175" s="7"/>
    </row>
    <row r="176" spans="1:6" x14ac:dyDescent="0.25">
      <c r="A176" s="5"/>
      <c r="B176" s="6" t="s">
        <v>134</v>
      </c>
      <c r="C176" s="6">
        <v>5</v>
      </c>
      <c r="D176" s="6">
        <v>2.2999999999999998</v>
      </c>
      <c r="E176" s="6">
        <f>C176*D176</f>
        <v>11.5</v>
      </c>
      <c r="F176" s="7"/>
    </row>
    <row r="177" spans="1:7" x14ac:dyDescent="0.25">
      <c r="A177" s="5"/>
      <c r="B177" s="6"/>
      <c r="C177" s="6"/>
      <c r="D177" s="6"/>
      <c r="E177" s="6">
        <f>E174-E175-E176</f>
        <v>11.795999999999999</v>
      </c>
      <c r="F177" s="7">
        <f>E177</f>
        <v>11.795999999999999</v>
      </c>
    </row>
    <row r="178" spans="1:7" x14ac:dyDescent="0.25">
      <c r="A178" s="8"/>
      <c r="B178" s="9"/>
      <c r="C178" s="9"/>
      <c r="D178" s="9"/>
      <c r="E178" s="9"/>
      <c r="F178" s="10">
        <f>SUM(F156:F177)</f>
        <v>128.374</v>
      </c>
      <c r="G178">
        <f>F178</f>
        <v>128.374</v>
      </c>
    </row>
    <row r="180" spans="1:7" x14ac:dyDescent="0.25">
      <c r="A180" s="1">
        <v>3.5</v>
      </c>
      <c r="B180" s="2" t="s">
        <v>303</v>
      </c>
      <c r="C180" s="3" t="s">
        <v>51</v>
      </c>
      <c r="D180" s="3" t="s">
        <v>52</v>
      </c>
      <c r="E180" s="3" t="s">
        <v>30</v>
      </c>
      <c r="F180" s="4" t="s">
        <v>30</v>
      </c>
    </row>
    <row r="181" spans="1:7" x14ac:dyDescent="0.25">
      <c r="A181" s="5" t="s">
        <v>209</v>
      </c>
      <c r="B181" s="6" t="s">
        <v>8</v>
      </c>
      <c r="C181" s="6">
        <v>4.87</v>
      </c>
      <c r="D181" s="6">
        <v>3</v>
      </c>
      <c r="E181" s="6">
        <f>(C181+D181)*2*2.8</f>
        <v>44.071999999999996</v>
      </c>
      <c r="F181" s="7"/>
    </row>
    <row r="182" spans="1:7" x14ac:dyDescent="0.25">
      <c r="A182" s="5"/>
      <c r="B182" s="6" t="s">
        <v>23</v>
      </c>
      <c r="C182" s="6">
        <v>1.55</v>
      </c>
      <c r="D182" s="6">
        <v>1.45</v>
      </c>
      <c r="E182" s="6">
        <v>0</v>
      </c>
      <c r="F182" s="7"/>
    </row>
    <row r="183" spans="1:7" x14ac:dyDescent="0.25">
      <c r="A183" s="5"/>
      <c r="B183" s="6" t="s">
        <v>4</v>
      </c>
      <c r="C183" s="6">
        <v>0.92</v>
      </c>
      <c r="D183" s="6">
        <v>2.1</v>
      </c>
      <c r="E183" s="6">
        <f>C183*D183</f>
        <v>1.9320000000000002</v>
      </c>
      <c r="F183" s="7"/>
    </row>
    <row r="184" spans="1:7" x14ac:dyDescent="0.25">
      <c r="A184" s="5"/>
      <c r="B184" s="6"/>
      <c r="C184" s="6"/>
      <c r="D184" s="6"/>
      <c r="E184" s="6">
        <f>E181-E182-E183</f>
        <v>42.139999999999993</v>
      </c>
      <c r="F184" s="7">
        <f>E184</f>
        <v>42.139999999999993</v>
      </c>
    </row>
    <row r="185" spans="1:7" x14ac:dyDescent="0.25">
      <c r="A185" s="5"/>
      <c r="B185" s="6"/>
      <c r="C185" s="6"/>
      <c r="D185" s="6"/>
      <c r="E185" s="6"/>
      <c r="F185" s="7"/>
    </row>
    <row r="186" spans="1:7" x14ac:dyDescent="0.25">
      <c r="A186" s="5" t="s">
        <v>214</v>
      </c>
      <c r="B186" s="6" t="s">
        <v>22</v>
      </c>
      <c r="C186" s="6">
        <v>4.1500000000000004</v>
      </c>
      <c r="D186" s="6">
        <v>4.13</v>
      </c>
      <c r="E186" s="6">
        <f>(C186+D186)*2*2.8</f>
        <v>46.368000000000002</v>
      </c>
      <c r="F186" s="7"/>
    </row>
    <row r="187" spans="1:7" x14ac:dyDescent="0.25">
      <c r="A187" s="5"/>
      <c r="B187" s="6" t="s">
        <v>9</v>
      </c>
      <c r="C187" s="6">
        <v>2.09</v>
      </c>
      <c r="D187" s="6">
        <v>2.8</v>
      </c>
      <c r="E187" s="6">
        <f>C187*D187</f>
        <v>5.8519999999999994</v>
      </c>
      <c r="F187" s="7"/>
    </row>
    <row r="188" spans="1:7" x14ac:dyDescent="0.25">
      <c r="A188" s="5"/>
      <c r="B188" s="6" t="s">
        <v>4</v>
      </c>
      <c r="C188" s="6">
        <v>0.92</v>
      </c>
      <c r="D188" s="6">
        <v>2.1</v>
      </c>
      <c r="E188" s="6">
        <f>C188*D188</f>
        <v>1.9320000000000002</v>
      </c>
      <c r="F188" s="7"/>
    </row>
    <row r="189" spans="1:7" x14ac:dyDescent="0.25">
      <c r="A189" s="5"/>
      <c r="B189" s="6"/>
      <c r="C189" s="6"/>
      <c r="D189" s="6"/>
      <c r="E189" s="6">
        <f>E186-E187-E188</f>
        <v>38.584000000000003</v>
      </c>
      <c r="F189" s="7">
        <f>E189</f>
        <v>38.584000000000003</v>
      </c>
    </row>
    <row r="190" spans="1:7" x14ac:dyDescent="0.25">
      <c r="A190" s="5"/>
      <c r="B190" s="6"/>
      <c r="C190" s="6"/>
      <c r="D190" s="6"/>
      <c r="E190" s="6"/>
      <c r="F190" s="7"/>
    </row>
    <row r="191" spans="1:7" x14ac:dyDescent="0.25">
      <c r="A191" s="5" t="s">
        <v>215</v>
      </c>
      <c r="B191" s="6" t="s">
        <v>36</v>
      </c>
      <c r="C191" s="6">
        <v>4.13</v>
      </c>
      <c r="D191" s="6">
        <v>3.11</v>
      </c>
      <c r="E191" s="6">
        <f>(C191+D191)*2*2.8</f>
        <v>40.543999999999997</v>
      </c>
      <c r="F191" s="7"/>
    </row>
    <row r="192" spans="1:7" x14ac:dyDescent="0.25">
      <c r="A192" s="5"/>
      <c r="B192" s="6" t="s">
        <v>4</v>
      </c>
      <c r="C192" s="6">
        <v>0.92</v>
      </c>
      <c r="D192" s="6">
        <v>2.1</v>
      </c>
      <c r="E192" s="6">
        <f>C192*D192</f>
        <v>1.9320000000000002</v>
      </c>
      <c r="F192" s="7"/>
    </row>
    <row r="193" spans="1:6" x14ac:dyDescent="0.25">
      <c r="A193" s="5"/>
      <c r="B193" s="6" t="s">
        <v>23</v>
      </c>
      <c r="C193" s="6">
        <v>1.53</v>
      </c>
      <c r="D193" s="6">
        <v>1.45</v>
      </c>
      <c r="E193" s="6">
        <v>0</v>
      </c>
      <c r="F193" s="7"/>
    </row>
    <row r="194" spans="1:6" x14ac:dyDescent="0.25">
      <c r="A194" s="5"/>
      <c r="B194" s="6" t="s">
        <v>6</v>
      </c>
      <c r="C194" s="6"/>
      <c r="D194" s="6"/>
      <c r="E194" s="6">
        <f>E191-E192-E193</f>
        <v>38.611999999999995</v>
      </c>
      <c r="F194" s="7">
        <f>E194</f>
        <v>38.611999999999995</v>
      </c>
    </row>
    <row r="195" spans="1:6" x14ac:dyDescent="0.25">
      <c r="A195" s="5"/>
      <c r="B195" s="6"/>
      <c r="C195" s="6"/>
      <c r="D195" s="6"/>
      <c r="E195" s="6"/>
      <c r="F195" s="7"/>
    </row>
    <row r="196" spans="1:6" x14ac:dyDescent="0.25">
      <c r="A196" s="5" t="s">
        <v>216</v>
      </c>
      <c r="B196" s="6" t="s">
        <v>61</v>
      </c>
      <c r="C196" s="6">
        <v>1.96</v>
      </c>
      <c r="D196" s="6">
        <v>1.95</v>
      </c>
      <c r="E196" s="6">
        <f>(C196+D196)*2*2.8</f>
        <v>21.896000000000001</v>
      </c>
      <c r="F196" s="7"/>
    </row>
    <row r="197" spans="1:6" x14ac:dyDescent="0.25">
      <c r="A197" s="5"/>
      <c r="B197" s="6" t="s">
        <v>20</v>
      </c>
      <c r="C197" s="6">
        <v>0.72</v>
      </c>
      <c r="D197" s="6">
        <v>2.1</v>
      </c>
      <c r="E197" s="6">
        <f>C197*D197</f>
        <v>1.512</v>
      </c>
      <c r="F197" s="7"/>
    </row>
    <row r="198" spans="1:6" x14ac:dyDescent="0.25">
      <c r="A198" s="5"/>
      <c r="B198" s="6"/>
      <c r="C198" s="6"/>
      <c r="D198" s="6"/>
      <c r="E198" s="6">
        <f>E196-E197</f>
        <v>20.384</v>
      </c>
      <c r="F198" s="7">
        <f>E198</f>
        <v>20.384</v>
      </c>
    </row>
    <row r="199" spans="1:6" x14ac:dyDescent="0.25">
      <c r="A199" s="5"/>
      <c r="B199" s="6"/>
      <c r="C199" s="6"/>
      <c r="D199" s="6"/>
      <c r="E199" s="6"/>
      <c r="F199" s="7"/>
    </row>
    <row r="200" spans="1:6" x14ac:dyDescent="0.25">
      <c r="A200" s="5" t="s">
        <v>217</v>
      </c>
      <c r="B200" s="6" t="s">
        <v>19</v>
      </c>
      <c r="C200" s="6">
        <v>1.95</v>
      </c>
      <c r="D200" s="6">
        <v>0.92</v>
      </c>
      <c r="E200" s="6">
        <f>(C200+D200)*2*2.8</f>
        <v>16.071999999999999</v>
      </c>
      <c r="F200" s="7"/>
    </row>
    <row r="201" spans="1:6" x14ac:dyDescent="0.25">
      <c r="A201" s="5"/>
      <c r="B201" s="6" t="s">
        <v>20</v>
      </c>
      <c r="C201" s="6">
        <v>0.72</v>
      </c>
      <c r="D201" s="6">
        <v>2.1</v>
      </c>
      <c r="E201" s="6">
        <f>C201*D201</f>
        <v>1.512</v>
      </c>
      <c r="F201" s="7"/>
    </row>
    <row r="202" spans="1:6" x14ac:dyDescent="0.25">
      <c r="A202" s="5"/>
      <c r="B202" s="6"/>
      <c r="C202" s="6"/>
      <c r="D202" s="6"/>
      <c r="E202" s="6">
        <f>E200-E201</f>
        <v>14.559999999999999</v>
      </c>
      <c r="F202" s="7">
        <f>E202</f>
        <v>14.559999999999999</v>
      </c>
    </row>
    <row r="203" spans="1:6" x14ac:dyDescent="0.25">
      <c r="A203" s="5"/>
      <c r="B203" s="6"/>
      <c r="C203" s="6"/>
      <c r="D203" s="6"/>
      <c r="E203" s="6"/>
      <c r="F203" s="7"/>
    </row>
    <row r="204" spans="1:6" x14ac:dyDescent="0.25">
      <c r="A204" s="5" t="s">
        <v>218</v>
      </c>
      <c r="B204" s="6" t="s">
        <v>182</v>
      </c>
      <c r="C204" s="6">
        <v>3.51</v>
      </c>
      <c r="D204" s="6">
        <v>1.83</v>
      </c>
      <c r="E204" s="6">
        <f>(C204+D204)*2*2.8</f>
        <v>29.903999999999996</v>
      </c>
      <c r="F204" s="7"/>
    </row>
    <row r="205" spans="1:6" x14ac:dyDescent="0.25">
      <c r="A205" s="5"/>
      <c r="B205" s="6" t="s">
        <v>69</v>
      </c>
      <c r="C205" s="6">
        <v>1.02</v>
      </c>
      <c r="D205" s="6">
        <v>2.1</v>
      </c>
      <c r="E205" s="6">
        <f>C205*D205</f>
        <v>2.1420000000000003</v>
      </c>
      <c r="F205" s="7"/>
    </row>
    <row r="206" spans="1:6" x14ac:dyDescent="0.25">
      <c r="A206" s="5"/>
      <c r="B206" s="6" t="s">
        <v>194</v>
      </c>
      <c r="C206" s="6">
        <v>0.92</v>
      </c>
      <c r="D206" s="6">
        <v>2.1</v>
      </c>
      <c r="E206" s="6">
        <f t="shared" ref="E206:E209" si="9">C206*D206</f>
        <v>1.9320000000000002</v>
      </c>
      <c r="F206" s="7"/>
    </row>
    <row r="207" spans="1:6" x14ac:dyDescent="0.25">
      <c r="A207" s="5"/>
      <c r="B207" s="6" t="s">
        <v>64</v>
      </c>
      <c r="C207" s="6">
        <v>0.72</v>
      </c>
      <c r="D207" s="6">
        <v>2.1</v>
      </c>
      <c r="E207" s="6">
        <f t="shared" si="9"/>
        <v>1.512</v>
      </c>
      <c r="F207" s="7"/>
    </row>
    <row r="208" spans="1:6" x14ac:dyDescent="0.25">
      <c r="A208" s="5"/>
      <c r="B208" s="6" t="s">
        <v>68</v>
      </c>
      <c r="C208" s="6">
        <v>0.92</v>
      </c>
      <c r="D208" s="6">
        <v>2.1</v>
      </c>
      <c r="E208" s="6">
        <f t="shared" si="9"/>
        <v>1.9320000000000002</v>
      </c>
      <c r="F208" s="7"/>
    </row>
    <row r="209" spans="1:7" x14ac:dyDescent="0.25">
      <c r="A209" s="5"/>
      <c r="B209" s="6" t="s">
        <v>183</v>
      </c>
      <c r="C209" s="6">
        <v>0.92</v>
      </c>
      <c r="D209" s="6">
        <v>2.8</v>
      </c>
      <c r="E209" s="6">
        <f t="shared" si="9"/>
        <v>2.5760000000000001</v>
      </c>
      <c r="F209" s="7"/>
    </row>
    <row r="210" spans="1:7" x14ac:dyDescent="0.25">
      <c r="A210" s="5"/>
      <c r="B210" s="6" t="s">
        <v>184</v>
      </c>
      <c r="C210" s="6">
        <v>0.92</v>
      </c>
      <c r="D210" s="6">
        <v>1.54</v>
      </c>
      <c r="E210" s="6">
        <f>(C210+D210)*2*2.8</f>
        <v>13.776</v>
      </c>
      <c r="F210" s="7"/>
    </row>
    <row r="211" spans="1:7" x14ac:dyDescent="0.25">
      <c r="A211" s="5"/>
      <c r="B211" s="6" t="s">
        <v>65</v>
      </c>
      <c r="C211" s="6">
        <v>0.72</v>
      </c>
      <c r="D211" s="6">
        <v>2.1</v>
      </c>
      <c r="E211" s="6">
        <f>C211*D211</f>
        <v>1.512</v>
      </c>
      <c r="F211" s="7"/>
    </row>
    <row r="212" spans="1:7" x14ac:dyDescent="0.25">
      <c r="A212" s="5"/>
      <c r="B212" s="6" t="s">
        <v>67</v>
      </c>
      <c r="C212" s="6">
        <v>0.92</v>
      </c>
      <c r="D212" s="6">
        <v>2.1</v>
      </c>
      <c r="E212" s="6">
        <f t="shared" ref="E212:E213" si="10">C212*D212</f>
        <v>1.9320000000000002</v>
      </c>
      <c r="F212" s="7"/>
    </row>
    <row r="213" spans="1:7" x14ac:dyDescent="0.25">
      <c r="A213" s="5"/>
      <c r="B213" s="6" t="s">
        <v>185</v>
      </c>
      <c r="C213" s="6">
        <v>0.92</v>
      </c>
      <c r="D213" s="6">
        <v>2.8</v>
      </c>
      <c r="E213" s="6">
        <f t="shared" si="10"/>
        <v>2.5760000000000001</v>
      </c>
      <c r="F213" s="7"/>
    </row>
    <row r="214" spans="1:7" x14ac:dyDescent="0.25">
      <c r="A214" s="5"/>
      <c r="B214" s="6"/>
      <c r="C214" s="6"/>
      <c r="D214" s="6"/>
      <c r="E214" s="6">
        <f>E204+E210-SUM(E205:E209)-SUM(E211:E213)</f>
        <v>27.565999999999992</v>
      </c>
      <c r="F214" s="7">
        <f>E214</f>
        <v>27.565999999999992</v>
      </c>
    </row>
    <row r="215" spans="1:7" x14ac:dyDescent="0.25">
      <c r="A215" s="5"/>
      <c r="B215" s="6"/>
      <c r="C215" s="6"/>
      <c r="D215" s="6"/>
      <c r="E215" s="6"/>
      <c r="F215" s="7"/>
    </row>
    <row r="216" spans="1:7" x14ac:dyDescent="0.25">
      <c r="A216" s="5" t="s">
        <v>219</v>
      </c>
      <c r="B216" s="6" t="s">
        <v>135</v>
      </c>
      <c r="C216" s="6">
        <v>3.5</v>
      </c>
      <c r="D216" s="6">
        <v>1.5</v>
      </c>
      <c r="E216" s="6">
        <f>(C216+D216)*2*2.8</f>
        <v>28</v>
      </c>
      <c r="F216" s="7"/>
    </row>
    <row r="217" spans="1:7" x14ac:dyDescent="0.25">
      <c r="A217" s="5"/>
      <c r="B217" s="6" t="s">
        <v>9</v>
      </c>
      <c r="C217" s="6">
        <v>2.09</v>
      </c>
      <c r="D217" s="6">
        <v>2.8</v>
      </c>
      <c r="E217" s="6">
        <f>C217*D217</f>
        <v>5.8519999999999994</v>
      </c>
      <c r="F217" s="7"/>
    </row>
    <row r="218" spans="1:7" x14ac:dyDescent="0.25">
      <c r="A218" s="5"/>
      <c r="B218" s="6" t="s">
        <v>134</v>
      </c>
      <c r="C218" s="6">
        <v>5</v>
      </c>
      <c r="D218" s="6">
        <v>2.2999999999999998</v>
      </c>
      <c r="E218" s="6">
        <f>C218*D218</f>
        <v>11.5</v>
      </c>
      <c r="F218" s="7"/>
    </row>
    <row r="219" spans="1:7" x14ac:dyDescent="0.25">
      <c r="A219" s="5"/>
      <c r="B219" s="6"/>
      <c r="C219" s="6"/>
      <c r="D219" s="6"/>
      <c r="E219" s="6">
        <f>E216-E217-E218</f>
        <v>10.648</v>
      </c>
      <c r="F219" s="7">
        <f>E219</f>
        <v>10.648</v>
      </c>
    </row>
    <row r="220" spans="1:7" x14ac:dyDescent="0.25">
      <c r="A220" s="8"/>
      <c r="B220" s="9"/>
      <c r="C220" s="9"/>
      <c r="D220" s="9"/>
      <c r="E220" s="9"/>
      <c r="F220" s="10">
        <f>SUM(F184:F219)</f>
        <v>192.49399999999997</v>
      </c>
      <c r="G220">
        <f>F220</f>
        <v>192.49399999999997</v>
      </c>
    </row>
    <row r="222" spans="1:7" x14ac:dyDescent="0.25">
      <c r="A222" s="1">
        <v>5.6</v>
      </c>
      <c r="B222" s="2" t="s">
        <v>85</v>
      </c>
      <c r="C222" s="3"/>
      <c r="D222" s="3"/>
      <c r="E222" s="3"/>
      <c r="F222" s="4"/>
    </row>
    <row r="223" spans="1:7" x14ac:dyDescent="0.25">
      <c r="A223" s="5" t="s">
        <v>304</v>
      </c>
      <c r="B223" s="6" t="s">
        <v>88</v>
      </c>
      <c r="C223" s="6">
        <v>2.2999999999999998</v>
      </c>
      <c r="D223" s="6">
        <v>1.3</v>
      </c>
      <c r="E223" s="6">
        <f>(C223+D223)*2*2.8</f>
        <v>20.159999999999997</v>
      </c>
      <c r="F223" s="7"/>
    </row>
    <row r="224" spans="1:7" x14ac:dyDescent="0.25">
      <c r="A224" s="5"/>
      <c r="B224" s="6" t="s">
        <v>20</v>
      </c>
      <c r="C224" s="6">
        <v>0.92</v>
      </c>
      <c r="D224" s="6">
        <v>2.1</v>
      </c>
      <c r="E224" s="6">
        <f>C224*D224</f>
        <v>1.9320000000000002</v>
      </c>
      <c r="F224" s="7"/>
    </row>
    <row r="225" spans="1:7" x14ac:dyDescent="0.25">
      <c r="A225" s="5"/>
      <c r="B225" s="6"/>
      <c r="C225" s="6"/>
      <c r="D225" s="6"/>
      <c r="E225" s="6">
        <f>E223-E224</f>
        <v>18.227999999999998</v>
      </c>
      <c r="F225" s="7">
        <f>E225</f>
        <v>18.227999999999998</v>
      </c>
    </row>
    <row r="226" spans="1:7" x14ac:dyDescent="0.25">
      <c r="A226" s="5"/>
      <c r="B226" s="6"/>
      <c r="C226" s="6"/>
      <c r="D226" s="6"/>
      <c r="E226" s="6"/>
      <c r="F226" s="7"/>
    </row>
    <row r="227" spans="1:7" x14ac:dyDescent="0.25">
      <c r="A227" s="5" t="s">
        <v>305</v>
      </c>
      <c r="B227" s="6" t="s">
        <v>89</v>
      </c>
      <c r="C227" s="6">
        <v>1.32</v>
      </c>
      <c r="D227" s="6">
        <v>1.64</v>
      </c>
      <c r="E227" s="6">
        <f>(C227+D227)*2*2.8</f>
        <v>16.576000000000001</v>
      </c>
      <c r="F227" s="7"/>
    </row>
    <row r="228" spans="1:7" x14ac:dyDescent="0.25">
      <c r="A228" s="5"/>
      <c r="B228" s="6"/>
      <c r="C228" s="6">
        <v>0.92</v>
      </c>
      <c r="D228" s="6">
        <v>2.1</v>
      </c>
      <c r="E228" s="6">
        <f>C228*D228</f>
        <v>1.9320000000000002</v>
      </c>
      <c r="F228" s="7"/>
    </row>
    <row r="229" spans="1:7" x14ac:dyDescent="0.25">
      <c r="A229" s="5"/>
      <c r="B229" s="6"/>
      <c r="C229" s="6"/>
      <c r="D229" s="6"/>
      <c r="E229" s="6">
        <f>E227-E228</f>
        <v>14.644</v>
      </c>
      <c r="F229" s="7">
        <f>E229</f>
        <v>14.644</v>
      </c>
    </row>
    <row r="230" spans="1:7" x14ac:dyDescent="0.25">
      <c r="A230" s="5"/>
      <c r="B230" s="6"/>
      <c r="C230" s="6"/>
      <c r="D230" s="6"/>
      <c r="E230" s="6"/>
      <c r="F230" s="7"/>
    </row>
    <row r="231" spans="1:7" x14ac:dyDescent="0.25">
      <c r="A231" s="5" t="s">
        <v>306</v>
      </c>
      <c r="B231" s="6" t="s">
        <v>91</v>
      </c>
      <c r="C231" s="6">
        <v>1.32</v>
      </c>
      <c r="D231" s="6">
        <v>1.64</v>
      </c>
      <c r="E231" s="6">
        <f>(C231+D231)*2*2.8</f>
        <v>16.576000000000001</v>
      </c>
      <c r="F231" s="7"/>
    </row>
    <row r="232" spans="1:7" x14ac:dyDescent="0.25">
      <c r="A232" s="5"/>
      <c r="B232" s="6"/>
      <c r="C232" s="6">
        <v>0.92</v>
      </c>
      <c r="D232" s="6">
        <v>2.1</v>
      </c>
      <c r="E232" s="6">
        <f>C232*D232</f>
        <v>1.9320000000000002</v>
      </c>
      <c r="F232" s="7"/>
    </row>
    <row r="233" spans="1:7" x14ac:dyDescent="0.25">
      <c r="A233" s="5"/>
      <c r="B233" s="6"/>
      <c r="C233" s="6"/>
      <c r="D233" s="6"/>
      <c r="E233" s="6">
        <f>E231-E232</f>
        <v>14.644</v>
      </c>
      <c r="F233" s="7">
        <f>E233</f>
        <v>14.644</v>
      </c>
    </row>
    <row r="234" spans="1:7" x14ac:dyDescent="0.25">
      <c r="A234" s="5"/>
      <c r="B234" s="6"/>
      <c r="C234" s="6"/>
      <c r="D234" s="6"/>
      <c r="E234" s="6"/>
      <c r="F234" s="7"/>
    </row>
    <row r="235" spans="1:7" x14ac:dyDescent="0.25">
      <c r="A235" s="5" t="s">
        <v>307</v>
      </c>
      <c r="B235" s="6" t="s">
        <v>92</v>
      </c>
      <c r="C235" s="6">
        <v>1.32</v>
      </c>
      <c r="D235" s="6">
        <v>1.64</v>
      </c>
      <c r="E235" s="6">
        <f>(C235+D235)*2*2.8</f>
        <v>16.576000000000001</v>
      </c>
      <c r="F235" s="7"/>
    </row>
    <row r="236" spans="1:7" x14ac:dyDescent="0.25">
      <c r="A236" s="5"/>
      <c r="B236" s="6"/>
      <c r="C236" s="6">
        <v>0.92</v>
      </c>
      <c r="D236" s="6">
        <v>2.1</v>
      </c>
      <c r="E236" s="6">
        <f>C236*D236</f>
        <v>1.9320000000000002</v>
      </c>
      <c r="F236" s="7"/>
    </row>
    <row r="237" spans="1:7" x14ac:dyDescent="0.25">
      <c r="A237" s="5"/>
      <c r="B237" s="6"/>
      <c r="C237" s="6"/>
      <c r="D237" s="6"/>
      <c r="E237" s="6">
        <f>E235-E236</f>
        <v>14.644</v>
      </c>
      <c r="F237" s="7">
        <f>E237</f>
        <v>14.644</v>
      </c>
    </row>
    <row r="238" spans="1:7" x14ac:dyDescent="0.25">
      <c r="A238" s="8"/>
      <c r="B238" s="9"/>
      <c r="C238" s="9"/>
      <c r="D238" s="9"/>
      <c r="E238" s="9"/>
      <c r="F238" s="10">
        <f>SUM(F225:F237)</f>
        <v>62.16</v>
      </c>
      <c r="G238">
        <f>F238</f>
        <v>62.16</v>
      </c>
    </row>
    <row r="240" spans="1:7" x14ac:dyDescent="0.25">
      <c r="A240" s="1">
        <v>5.7</v>
      </c>
      <c r="B240" s="2" t="s">
        <v>94</v>
      </c>
      <c r="C240" s="3"/>
      <c r="D240" s="3"/>
      <c r="E240" s="3"/>
      <c r="F240" s="4"/>
    </row>
    <row r="241" spans="1:6" x14ac:dyDescent="0.25">
      <c r="A241" s="5" t="s">
        <v>231</v>
      </c>
      <c r="B241" s="6" t="s">
        <v>95</v>
      </c>
      <c r="C241" s="6">
        <v>8.1</v>
      </c>
      <c r="D241" s="6">
        <v>1.69</v>
      </c>
      <c r="E241" s="6">
        <f>(C241+D241)*2*2.8</f>
        <v>54.823999999999991</v>
      </c>
      <c r="F241" s="7"/>
    </row>
    <row r="242" spans="1:6" x14ac:dyDescent="0.25">
      <c r="A242" s="5"/>
      <c r="B242" s="6" t="s">
        <v>308</v>
      </c>
      <c r="C242" s="6">
        <v>1.02</v>
      </c>
      <c r="D242" s="6">
        <v>2.1</v>
      </c>
      <c r="E242" s="6">
        <f>C242*D242</f>
        <v>2.1420000000000003</v>
      </c>
      <c r="F242" s="7"/>
    </row>
    <row r="243" spans="1:6" x14ac:dyDescent="0.25">
      <c r="A243" s="5"/>
      <c r="B243" s="6" t="s">
        <v>97</v>
      </c>
      <c r="C243" s="6">
        <v>0.92</v>
      </c>
      <c r="D243" s="6">
        <v>2.1</v>
      </c>
      <c r="E243" s="6">
        <f t="shared" ref="E243:E246" si="11">C243*D243</f>
        <v>1.9320000000000002</v>
      </c>
      <c r="F243" s="7"/>
    </row>
    <row r="244" spans="1:6" x14ac:dyDescent="0.25">
      <c r="A244" s="5"/>
      <c r="B244" s="6" t="s">
        <v>97</v>
      </c>
      <c r="C244" s="6">
        <v>0.92</v>
      </c>
      <c r="D244" s="6">
        <v>2.1</v>
      </c>
      <c r="E244" s="6">
        <f t="shared" si="11"/>
        <v>1.9320000000000002</v>
      </c>
      <c r="F244" s="7"/>
    </row>
    <row r="245" spans="1:6" x14ac:dyDescent="0.25">
      <c r="A245" s="5"/>
      <c r="B245" s="6" t="s">
        <v>97</v>
      </c>
      <c r="C245" s="6">
        <v>0.92</v>
      </c>
      <c r="D245" s="6">
        <v>2.1</v>
      </c>
      <c r="E245" s="6">
        <f t="shared" si="11"/>
        <v>1.9320000000000002</v>
      </c>
      <c r="F245" s="7"/>
    </row>
    <row r="246" spans="1:6" x14ac:dyDescent="0.25">
      <c r="A246" s="5"/>
      <c r="B246" s="6" t="s">
        <v>98</v>
      </c>
      <c r="C246" s="6">
        <v>1.69</v>
      </c>
      <c r="D246" s="6">
        <v>2.8</v>
      </c>
      <c r="E246" s="6">
        <f t="shared" si="11"/>
        <v>4.7319999999999993</v>
      </c>
      <c r="F246" s="7"/>
    </row>
    <row r="247" spans="1:6" x14ac:dyDescent="0.25">
      <c r="A247" s="5"/>
      <c r="B247" s="6" t="s">
        <v>99</v>
      </c>
      <c r="C247" s="6"/>
      <c r="D247" s="6"/>
      <c r="E247" s="6">
        <f>E241-E242-E243-E244-E245-E246</f>
        <v>42.153999999999982</v>
      </c>
      <c r="F247" s="7">
        <f>E247</f>
        <v>42.153999999999982</v>
      </c>
    </row>
    <row r="248" spans="1:6" x14ac:dyDescent="0.25">
      <c r="A248" s="5"/>
      <c r="B248" s="6"/>
      <c r="C248" s="6"/>
      <c r="D248" s="6"/>
      <c r="E248" s="6"/>
      <c r="F248" s="7"/>
    </row>
    <row r="249" spans="1:6" x14ac:dyDescent="0.25">
      <c r="A249" s="5" t="s">
        <v>236</v>
      </c>
      <c r="B249" s="6" t="s">
        <v>100</v>
      </c>
      <c r="C249" s="6">
        <v>10.75</v>
      </c>
      <c r="D249" s="6">
        <v>1.83</v>
      </c>
      <c r="E249" s="6">
        <f>(C249+D249)*2*2.8</f>
        <v>70.447999999999993</v>
      </c>
      <c r="F249" s="7"/>
    </row>
    <row r="250" spans="1:6" x14ac:dyDescent="0.25">
      <c r="A250" s="5"/>
      <c r="B250" s="6" t="s">
        <v>309</v>
      </c>
      <c r="C250" s="6">
        <v>1.02</v>
      </c>
      <c r="D250" s="6">
        <v>2.1</v>
      </c>
      <c r="E250" s="6">
        <f>C250*D250</f>
        <v>2.1420000000000003</v>
      </c>
      <c r="F250" s="7"/>
    </row>
    <row r="251" spans="1:6" x14ac:dyDescent="0.25">
      <c r="A251" s="5"/>
      <c r="B251" s="6" t="s">
        <v>310</v>
      </c>
      <c r="C251" s="6">
        <v>1.02</v>
      </c>
      <c r="D251" s="6">
        <v>2.1</v>
      </c>
      <c r="E251" s="6">
        <f t="shared" ref="E251:E256" si="12">C251*D251</f>
        <v>2.1420000000000003</v>
      </c>
      <c r="F251" s="7"/>
    </row>
    <row r="252" spans="1:6" x14ac:dyDescent="0.25">
      <c r="A252" s="5"/>
      <c r="B252" s="6" t="s">
        <v>311</v>
      </c>
      <c r="C252" s="6">
        <v>1.02</v>
      </c>
      <c r="D252" s="6">
        <v>2.1</v>
      </c>
      <c r="E252" s="6">
        <f t="shared" si="12"/>
        <v>2.1420000000000003</v>
      </c>
      <c r="F252" s="7"/>
    </row>
    <row r="253" spans="1:6" x14ac:dyDescent="0.25">
      <c r="A253" s="5"/>
      <c r="B253" s="6" t="s">
        <v>312</v>
      </c>
      <c r="C253" s="6">
        <v>1.02</v>
      </c>
      <c r="D253" s="6">
        <v>2.1</v>
      </c>
      <c r="E253" s="6">
        <f t="shared" si="12"/>
        <v>2.1420000000000003</v>
      </c>
      <c r="F253" s="7"/>
    </row>
    <row r="254" spans="1:6" x14ac:dyDescent="0.25">
      <c r="A254" s="5"/>
      <c r="B254" s="6" t="s">
        <v>105</v>
      </c>
      <c r="C254" s="6">
        <v>1.69</v>
      </c>
      <c r="D254" s="6">
        <v>2.8</v>
      </c>
      <c r="E254" s="6">
        <f t="shared" si="12"/>
        <v>4.7319999999999993</v>
      </c>
      <c r="F254" s="7"/>
    </row>
    <row r="255" spans="1:6" x14ac:dyDescent="0.25">
      <c r="A255" s="5"/>
      <c r="B255" s="6" t="s">
        <v>106</v>
      </c>
      <c r="C255" s="6">
        <v>1</v>
      </c>
      <c r="D255" s="6">
        <v>2</v>
      </c>
      <c r="E255" s="6">
        <f t="shared" si="12"/>
        <v>2</v>
      </c>
      <c r="F255" s="7"/>
    </row>
    <row r="256" spans="1:6" x14ac:dyDescent="0.25">
      <c r="A256" s="5"/>
      <c r="B256" s="6" t="s">
        <v>108</v>
      </c>
      <c r="C256" s="6">
        <v>2.5</v>
      </c>
      <c r="D256" s="6">
        <v>2.8</v>
      </c>
      <c r="E256" s="6">
        <f t="shared" si="12"/>
        <v>7</v>
      </c>
      <c r="F256" s="7"/>
    </row>
    <row r="257" spans="1:7" x14ac:dyDescent="0.25">
      <c r="A257" s="5"/>
      <c r="B257" s="6" t="s">
        <v>99</v>
      </c>
      <c r="C257" s="6"/>
      <c r="D257" s="6"/>
      <c r="E257" s="6">
        <f>E249-E250-E251-E252-E253-E254-E255-E256</f>
        <v>48.148000000000003</v>
      </c>
      <c r="F257" s="7">
        <f>E257</f>
        <v>48.148000000000003</v>
      </c>
    </row>
    <row r="258" spans="1:7" x14ac:dyDescent="0.25">
      <c r="A258" s="5"/>
      <c r="B258" s="6"/>
      <c r="C258" s="6"/>
      <c r="D258" s="6"/>
      <c r="E258" s="6"/>
      <c r="F258" s="7"/>
    </row>
    <row r="259" spans="1:7" x14ac:dyDescent="0.25">
      <c r="A259" s="5" t="s">
        <v>237</v>
      </c>
      <c r="B259" s="6" t="s">
        <v>107</v>
      </c>
      <c r="C259" s="6">
        <v>4.3</v>
      </c>
      <c r="D259" s="6">
        <v>2.5</v>
      </c>
      <c r="E259" s="6">
        <f>(C259+D259)*2*2.8</f>
        <v>38.08</v>
      </c>
      <c r="F259" s="7"/>
    </row>
    <row r="260" spans="1:7" x14ac:dyDescent="0.25">
      <c r="A260" s="5"/>
      <c r="B260" s="6" t="s">
        <v>108</v>
      </c>
      <c r="C260" s="6">
        <v>2.5</v>
      </c>
      <c r="D260" s="6">
        <v>2.8</v>
      </c>
      <c r="E260" s="6">
        <f t="shared" ref="E260:E261" si="13">C260*D260</f>
        <v>7</v>
      </c>
      <c r="F260" s="7"/>
    </row>
    <row r="261" spans="1:7" x14ac:dyDescent="0.25">
      <c r="A261" s="5"/>
      <c r="B261" s="6" t="s">
        <v>109</v>
      </c>
      <c r="C261" s="6">
        <v>0.92</v>
      </c>
      <c r="D261" s="6">
        <v>2.1</v>
      </c>
      <c r="E261" s="6">
        <f t="shared" si="13"/>
        <v>1.9320000000000002</v>
      </c>
      <c r="F261" s="7"/>
    </row>
    <row r="262" spans="1:7" x14ac:dyDescent="0.25">
      <c r="A262" s="5"/>
      <c r="B262" s="6" t="s">
        <v>110</v>
      </c>
      <c r="C262" s="6">
        <v>1.1200000000000001</v>
      </c>
      <c r="D262" s="6">
        <v>1.45</v>
      </c>
      <c r="E262" s="6">
        <v>0</v>
      </c>
      <c r="F262" s="7"/>
    </row>
    <row r="263" spans="1:7" x14ac:dyDescent="0.25">
      <c r="A263" s="5"/>
      <c r="B263" s="6" t="s">
        <v>111</v>
      </c>
      <c r="C263" s="6"/>
      <c r="D263" s="6"/>
      <c r="E263" s="6">
        <f>E259-E260-E261-E262</f>
        <v>29.148</v>
      </c>
      <c r="F263" s="7">
        <f>E263</f>
        <v>29.148</v>
      </c>
    </row>
    <row r="264" spans="1:7" x14ac:dyDescent="0.25">
      <c r="A264" s="8"/>
      <c r="B264" s="9"/>
      <c r="C264" s="9"/>
      <c r="D264" s="9"/>
      <c r="E264" s="9"/>
      <c r="F264" s="10">
        <f>SUM(F247:F263)</f>
        <v>119.44999999999999</v>
      </c>
      <c r="G264">
        <f>F264</f>
        <v>119.44999999999999</v>
      </c>
    </row>
    <row r="265" spans="1:7" x14ac:dyDescent="0.25">
      <c r="B265" s="26" t="s">
        <v>220</v>
      </c>
      <c r="C265" s="26"/>
      <c r="D265" s="26"/>
      <c r="E265" s="26"/>
      <c r="F265" s="26"/>
      <c r="G265">
        <f>SUM(G48:G264)</f>
        <v>1180.2155</v>
      </c>
    </row>
    <row r="266" spans="1:7" x14ac:dyDescent="0.25">
      <c r="B266" s="27" t="s">
        <v>221</v>
      </c>
      <c r="C266" s="27"/>
      <c r="D266" s="27"/>
      <c r="E266" s="27"/>
      <c r="F266" s="27"/>
      <c r="G266">
        <f>G265*9</f>
        <v>10621.9395</v>
      </c>
    </row>
  </sheetData>
  <mergeCells count="2">
    <mergeCell ref="B265:F265"/>
    <mergeCell ref="B266:F2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opLeftCell="A43" zoomScaleNormal="100" workbookViewId="0">
      <selection activeCell="D25" sqref="D25"/>
    </sheetView>
  </sheetViews>
  <sheetFormatPr defaultRowHeight="15" x14ac:dyDescent="0.25"/>
  <cols>
    <col min="2" max="2" width="27.140625" bestFit="1" customWidth="1"/>
  </cols>
  <sheetData>
    <row r="1" spans="1:7" ht="18.75" x14ac:dyDescent="0.3">
      <c r="A1" s="11">
        <v>6</v>
      </c>
      <c r="B1" s="11" t="s">
        <v>313</v>
      </c>
      <c r="G1" s="6"/>
    </row>
    <row r="2" spans="1:7" x14ac:dyDescent="0.25">
      <c r="A2" s="1">
        <v>6.1</v>
      </c>
      <c r="B2" s="2" t="s">
        <v>314</v>
      </c>
      <c r="C2" s="3"/>
      <c r="D2" s="3"/>
      <c r="E2" s="4"/>
      <c r="G2" s="6"/>
    </row>
    <row r="3" spans="1:7" x14ac:dyDescent="0.25">
      <c r="A3" s="5" t="s">
        <v>315</v>
      </c>
      <c r="B3" s="6" t="s">
        <v>316</v>
      </c>
      <c r="C3" s="6">
        <v>6.21</v>
      </c>
      <c r="D3" s="6">
        <v>7.38</v>
      </c>
      <c r="E3" s="7">
        <f>(C3+D3)*2*3.6</f>
        <v>97.847999999999999</v>
      </c>
      <c r="G3" s="6"/>
    </row>
    <row r="4" spans="1:7" x14ac:dyDescent="0.25">
      <c r="A4" s="5"/>
      <c r="B4" s="6" t="s">
        <v>318</v>
      </c>
      <c r="C4" s="6">
        <v>1.53</v>
      </c>
      <c r="D4" s="6">
        <v>3.3</v>
      </c>
      <c r="E4" s="7">
        <f>C4*D4</f>
        <v>5.0489999999999995</v>
      </c>
      <c r="G4" s="6"/>
    </row>
    <row r="5" spans="1:7" x14ac:dyDescent="0.25">
      <c r="A5" s="5"/>
      <c r="B5" s="6" t="s">
        <v>20</v>
      </c>
      <c r="C5" s="6">
        <v>2.09</v>
      </c>
      <c r="D5" s="6">
        <v>3.3</v>
      </c>
      <c r="E5" s="7">
        <f>C5*D5</f>
        <v>6.8969999999999994</v>
      </c>
      <c r="G5" s="6"/>
    </row>
    <row r="6" spans="1:7" x14ac:dyDescent="0.25">
      <c r="A6" s="5"/>
      <c r="B6" s="6" t="s">
        <v>317</v>
      </c>
      <c r="C6" s="6">
        <v>1.69</v>
      </c>
      <c r="D6" s="6">
        <v>3.3</v>
      </c>
      <c r="E6" s="7">
        <f>C6*D6</f>
        <v>5.577</v>
      </c>
      <c r="G6" s="6"/>
    </row>
    <row r="7" spans="1:7" x14ac:dyDescent="0.25">
      <c r="A7" s="8"/>
      <c r="B7" s="9"/>
      <c r="C7" s="9"/>
      <c r="D7" s="9"/>
      <c r="E7" s="10">
        <f>E3-SUM(E4:E6)</f>
        <v>80.325000000000003</v>
      </c>
      <c r="F7">
        <f>E7</f>
        <v>80.325000000000003</v>
      </c>
      <c r="G7" s="6"/>
    </row>
    <row r="8" spans="1:7" x14ac:dyDescent="0.25">
      <c r="G8" s="6"/>
    </row>
    <row r="9" spans="1:7" x14ac:dyDescent="0.25">
      <c r="G9" s="6"/>
    </row>
    <row r="10" spans="1:7" x14ac:dyDescent="0.25">
      <c r="A10" s="13" t="s">
        <v>319</v>
      </c>
      <c r="B10" s="3" t="s">
        <v>320</v>
      </c>
      <c r="C10" s="3">
        <v>9.7899999999999991</v>
      </c>
      <c r="D10" s="3">
        <v>5.91</v>
      </c>
      <c r="E10" s="4">
        <f>(C10+D10)*2*3.6</f>
        <v>113.03999999999999</v>
      </c>
      <c r="G10" s="6"/>
    </row>
    <row r="11" spans="1:7" x14ac:dyDescent="0.25">
      <c r="A11" s="5"/>
      <c r="B11" s="6" t="s">
        <v>317</v>
      </c>
      <c r="C11" s="6">
        <v>1.67</v>
      </c>
      <c r="D11" s="6">
        <v>3.3</v>
      </c>
      <c r="E11" s="7">
        <f>C11*D11</f>
        <v>5.5109999999999992</v>
      </c>
      <c r="G11" s="6"/>
    </row>
    <row r="12" spans="1:7" x14ac:dyDescent="0.25">
      <c r="A12" s="5"/>
      <c r="B12" s="6" t="s">
        <v>317</v>
      </c>
      <c r="C12" s="6">
        <v>1.69</v>
      </c>
      <c r="D12" s="6">
        <v>3.3</v>
      </c>
      <c r="E12" s="7">
        <f>C12*D12</f>
        <v>5.577</v>
      </c>
      <c r="G12" s="6"/>
    </row>
    <row r="13" spans="1:7" x14ac:dyDescent="0.25">
      <c r="A13" s="5"/>
      <c r="B13" s="6" t="s">
        <v>317</v>
      </c>
      <c r="C13" s="6">
        <v>1.55</v>
      </c>
      <c r="D13" s="6">
        <v>3.3</v>
      </c>
      <c r="E13" s="7">
        <f>C13*D13</f>
        <v>5.1150000000000002</v>
      </c>
      <c r="G13" s="6"/>
    </row>
    <row r="14" spans="1:7" x14ac:dyDescent="0.25">
      <c r="A14" s="5"/>
      <c r="B14" s="6" t="s">
        <v>317</v>
      </c>
      <c r="C14" s="6">
        <v>1.55</v>
      </c>
      <c r="D14" s="6">
        <v>3.3</v>
      </c>
      <c r="E14" s="7">
        <f>C14*D14</f>
        <v>5.1150000000000002</v>
      </c>
      <c r="G14" s="6"/>
    </row>
    <row r="15" spans="1:7" x14ac:dyDescent="0.25">
      <c r="A15" s="5"/>
      <c r="B15" s="6" t="s">
        <v>20</v>
      </c>
      <c r="C15" s="6">
        <v>1.68</v>
      </c>
      <c r="D15" s="6">
        <v>3.3</v>
      </c>
      <c r="E15" s="7">
        <f>C15*D15</f>
        <v>5.5439999999999996</v>
      </c>
      <c r="G15" s="6"/>
    </row>
    <row r="16" spans="1:7" x14ac:dyDescent="0.25">
      <c r="A16" s="8"/>
      <c r="B16" s="9"/>
      <c r="C16" s="9"/>
      <c r="D16" s="9"/>
      <c r="E16" s="10">
        <f>E10-SUM(E11:E15)</f>
        <v>86.177999999999997</v>
      </c>
      <c r="F16">
        <f>E16</f>
        <v>86.177999999999997</v>
      </c>
      <c r="G16" s="6"/>
    </row>
    <row r="17" spans="1:7" x14ac:dyDescent="0.25">
      <c r="G17" s="6"/>
    </row>
    <row r="18" spans="1:7" x14ac:dyDescent="0.25">
      <c r="A18" s="13" t="s">
        <v>322</v>
      </c>
      <c r="B18" s="3" t="s">
        <v>321</v>
      </c>
      <c r="C18" s="3">
        <v>6.34</v>
      </c>
      <c r="D18" s="3">
        <v>5.91</v>
      </c>
      <c r="E18" s="4">
        <f>(C18+D18)*2*3.6</f>
        <v>88.2</v>
      </c>
      <c r="G18" s="6"/>
    </row>
    <row r="19" spans="1:7" x14ac:dyDescent="0.25">
      <c r="A19" s="5"/>
      <c r="B19" s="6" t="s">
        <v>317</v>
      </c>
      <c r="C19" s="6">
        <v>1.55</v>
      </c>
      <c r="D19" s="6">
        <v>3.3</v>
      </c>
      <c r="E19" s="7">
        <f>C19*D19</f>
        <v>5.1150000000000002</v>
      </c>
      <c r="G19" s="6"/>
    </row>
    <row r="20" spans="1:7" x14ac:dyDescent="0.25">
      <c r="A20" s="5"/>
      <c r="B20" s="6" t="s">
        <v>20</v>
      </c>
      <c r="C20" s="6">
        <v>1.68</v>
      </c>
      <c r="D20" s="6">
        <v>3.3</v>
      </c>
      <c r="E20" s="7">
        <f>C20*D20</f>
        <v>5.5439999999999996</v>
      </c>
      <c r="G20" s="6"/>
    </row>
    <row r="21" spans="1:7" x14ac:dyDescent="0.25">
      <c r="A21" s="8"/>
      <c r="B21" s="9"/>
      <c r="C21" s="9"/>
      <c r="D21" s="9"/>
      <c r="E21" s="10">
        <f>E18-E19-E20</f>
        <v>77.541000000000011</v>
      </c>
      <c r="F21">
        <f>E21</f>
        <v>77.541000000000011</v>
      </c>
      <c r="G21" s="6"/>
    </row>
    <row r="22" spans="1:7" x14ac:dyDescent="0.25">
      <c r="G22" s="6"/>
    </row>
    <row r="23" spans="1:7" x14ac:dyDescent="0.25">
      <c r="A23" s="13" t="s">
        <v>323</v>
      </c>
      <c r="B23" s="3" t="s">
        <v>324</v>
      </c>
      <c r="C23" s="3">
        <v>5.91</v>
      </c>
      <c r="D23" s="3">
        <v>5.91</v>
      </c>
      <c r="E23" s="4">
        <f>(C23+D23)*2*3.6</f>
        <v>85.103999999999999</v>
      </c>
      <c r="F23" s="6"/>
      <c r="G23" s="6"/>
    </row>
    <row r="24" spans="1:7" x14ac:dyDescent="0.25">
      <c r="A24" s="5"/>
      <c r="B24" s="6" t="s">
        <v>325</v>
      </c>
      <c r="C24" s="6">
        <v>3.41</v>
      </c>
      <c r="D24" s="6">
        <v>3.41</v>
      </c>
      <c r="E24" s="7">
        <f>(C24+D24)*3.6</f>
        <v>24.552000000000003</v>
      </c>
      <c r="F24" s="6"/>
      <c r="G24" s="6"/>
    </row>
    <row r="25" spans="1:7" x14ac:dyDescent="0.25">
      <c r="A25" s="5"/>
      <c r="B25" s="6" t="s">
        <v>54</v>
      </c>
      <c r="C25" s="6">
        <v>5.32</v>
      </c>
      <c r="D25" s="6">
        <v>3.6</v>
      </c>
      <c r="E25" s="7">
        <f t="shared" ref="E25:E30" si="0">C25*D25</f>
        <v>19.152000000000001</v>
      </c>
      <c r="F25" s="6"/>
      <c r="G25" s="6"/>
    </row>
    <row r="26" spans="1:7" x14ac:dyDescent="0.25">
      <c r="A26" s="5"/>
      <c r="B26" s="6" t="s">
        <v>317</v>
      </c>
      <c r="C26" s="6">
        <v>2.4</v>
      </c>
      <c r="D26" s="6">
        <v>3.2</v>
      </c>
      <c r="E26" s="7">
        <f t="shared" si="0"/>
        <v>7.68</v>
      </c>
      <c r="F26" s="6"/>
      <c r="G26" s="6"/>
    </row>
    <row r="27" spans="1:7" x14ac:dyDescent="0.25">
      <c r="A27" s="5"/>
      <c r="B27" s="6" t="s">
        <v>317</v>
      </c>
      <c r="C27" s="6">
        <v>1.105</v>
      </c>
      <c r="D27" s="6">
        <v>3.3</v>
      </c>
      <c r="E27" s="7">
        <f t="shared" si="0"/>
        <v>3.6464999999999996</v>
      </c>
      <c r="F27" s="6"/>
      <c r="G27" s="6"/>
    </row>
    <row r="28" spans="1:7" x14ac:dyDescent="0.25">
      <c r="A28" s="5"/>
      <c r="B28" s="6" t="s">
        <v>317</v>
      </c>
      <c r="C28" s="6">
        <v>1.105</v>
      </c>
      <c r="D28" s="6">
        <v>3.3</v>
      </c>
      <c r="E28" s="7">
        <f t="shared" si="0"/>
        <v>3.6464999999999996</v>
      </c>
      <c r="F28" s="6"/>
      <c r="G28" s="6"/>
    </row>
    <row r="29" spans="1:7" x14ac:dyDescent="0.25">
      <c r="A29" s="5"/>
      <c r="B29" s="6" t="s">
        <v>317</v>
      </c>
      <c r="C29" s="6">
        <v>2.4</v>
      </c>
      <c r="D29" s="6">
        <v>3</v>
      </c>
      <c r="E29" s="7">
        <f t="shared" si="0"/>
        <v>7.1999999999999993</v>
      </c>
      <c r="F29" s="6"/>
      <c r="G29" s="6"/>
    </row>
    <row r="30" spans="1:7" x14ac:dyDescent="0.25">
      <c r="A30" s="5"/>
      <c r="B30" s="12" t="s">
        <v>317</v>
      </c>
      <c r="C30" s="12">
        <v>2.2200000000000002</v>
      </c>
      <c r="D30" s="12">
        <v>3</v>
      </c>
      <c r="E30" s="14">
        <f t="shared" si="0"/>
        <v>6.66</v>
      </c>
      <c r="F30" s="6"/>
      <c r="G30" s="6"/>
    </row>
    <row r="31" spans="1:7" x14ac:dyDescent="0.25">
      <c r="A31" s="8"/>
      <c r="B31" s="9"/>
      <c r="C31" s="9"/>
      <c r="D31" s="9"/>
      <c r="E31" s="15">
        <f>E23-E24+E25-SUM(E26:E30)</f>
        <v>50.870999999999995</v>
      </c>
      <c r="F31">
        <f>E31</f>
        <v>50.870999999999995</v>
      </c>
      <c r="G31" s="6"/>
    </row>
    <row r="32" spans="1:7" x14ac:dyDescent="0.25">
      <c r="G32" s="6"/>
    </row>
    <row r="33" spans="1:7" x14ac:dyDescent="0.25">
      <c r="A33" s="13" t="s">
        <v>326</v>
      </c>
      <c r="B33" s="3" t="s">
        <v>327</v>
      </c>
      <c r="C33" s="3">
        <v>5.91</v>
      </c>
      <c r="D33" s="3">
        <v>6.34</v>
      </c>
      <c r="E33" s="4">
        <f>(C33+D33)*2*3.6</f>
        <v>88.2</v>
      </c>
      <c r="F33" s="6"/>
      <c r="G33" s="6"/>
    </row>
    <row r="34" spans="1:7" x14ac:dyDescent="0.25">
      <c r="A34" s="5"/>
      <c r="B34" s="12" t="s">
        <v>23</v>
      </c>
      <c r="C34" s="12">
        <v>1.68</v>
      </c>
      <c r="D34" s="12">
        <v>3.3</v>
      </c>
      <c r="E34" s="7">
        <f>C34*D34</f>
        <v>5.5439999999999996</v>
      </c>
      <c r="G34" s="6"/>
    </row>
    <row r="35" spans="1:7" x14ac:dyDescent="0.25">
      <c r="A35" s="5"/>
      <c r="B35" s="12" t="s">
        <v>23</v>
      </c>
      <c r="C35" s="12">
        <v>1.1599999999999999</v>
      </c>
      <c r="D35" s="12">
        <v>3.3</v>
      </c>
      <c r="E35" s="7">
        <f>C35*D35</f>
        <v>3.8279999999999994</v>
      </c>
      <c r="G35" s="6"/>
    </row>
    <row r="36" spans="1:7" x14ac:dyDescent="0.25">
      <c r="A36" s="5"/>
      <c r="B36" s="12" t="s">
        <v>317</v>
      </c>
      <c r="C36" s="12">
        <v>2.2200000000000002</v>
      </c>
      <c r="D36" s="6">
        <v>3</v>
      </c>
      <c r="E36" s="7">
        <f>C36*D36</f>
        <v>6.66</v>
      </c>
      <c r="G36" s="6"/>
    </row>
    <row r="37" spans="1:7" x14ac:dyDescent="0.25">
      <c r="A37" s="5"/>
      <c r="B37" s="12" t="s">
        <v>317</v>
      </c>
      <c r="C37" s="12">
        <v>2.2200000000000002</v>
      </c>
      <c r="D37" s="6">
        <v>3</v>
      </c>
      <c r="E37" s="7">
        <f>C37*D37</f>
        <v>6.66</v>
      </c>
      <c r="G37" s="6"/>
    </row>
    <row r="38" spans="1:7" x14ac:dyDescent="0.25">
      <c r="A38" s="8"/>
      <c r="B38" s="9"/>
      <c r="C38" s="9"/>
      <c r="D38" s="9"/>
      <c r="E38" s="10">
        <f>E33-SUM(E34:E37)</f>
        <v>65.50800000000001</v>
      </c>
      <c r="F38">
        <f>E38</f>
        <v>65.50800000000001</v>
      </c>
      <c r="G38" s="6"/>
    </row>
    <row r="39" spans="1:7" x14ac:dyDescent="0.25">
      <c r="G39" s="6"/>
    </row>
    <row r="40" spans="1:7" x14ac:dyDescent="0.25">
      <c r="A40" s="13" t="s">
        <v>328</v>
      </c>
      <c r="B40" s="3" t="s">
        <v>329</v>
      </c>
      <c r="C40" s="3">
        <v>5.91</v>
      </c>
      <c r="D40" s="3">
        <v>6.8</v>
      </c>
      <c r="E40" s="4">
        <f>(C40+D40)*2*3.6</f>
        <v>91.512000000000015</v>
      </c>
      <c r="F40" s="6"/>
      <c r="G40" s="6"/>
    </row>
    <row r="41" spans="1:7" x14ac:dyDescent="0.25">
      <c r="A41" s="5"/>
      <c r="B41" s="12" t="s">
        <v>23</v>
      </c>
      <c r="C41" s="12">
        <v>1.68</v>
      </c>
      <c r="D41" s="12">
        <v>3.3</v>
      </c>
      <c r="E41" s="7">
        <f>C41*D41</f>
        <v>5.5439999999999996</v>
      </c>
      <c r="G41" s="6"/>
    </row>
    <row r="42" spans="1:7" x14ac:dyDescent="0.25">
      <c r="A42" s="5"/>
      <c r="B42" s="12" t="s">
        <v>23</v>
      </c>
      <c r="C42" s="12">
        <v>1.62</v>
      </c>
      <c r="D42" s="12">
        <v>3.3</v>
      </c>
      <c r="E42" s="7">
        <f>C42*D42</f>
        <v>5.3460000000000001</v>
      </c>
      <c r="G42" s="6"/>
    </row>
    <row r="43" spans="1:7" x14ac:dyDescent="0.25">
      <c r="A43" s="5"/>
      <c r="B43" s="12" t="s">
        <v>317</v>
      </c>
      <c r="C43" s="12">
        <v>2.2200000000000002</v>
      </c>
      <c r="D43" s="6">
        <v>3.3</v>
      </c>
      <c r="E43" s="7">
        <f>C43*D43</f>
        <v>7.3260000000000005</v>
      </c>
      <c r="G43" s="6"/>
    </row>
    <row r="44" spans="1:7" x14ac:dyDescent="0.25">
      <c r="A44" s="5"/>
      <c r="B44" s="12" t="s">
        <v>317</v>
      </c>
      <c r="C44" s="12">
        <v>2.2200000000000002</v>
      </c>
      <c r="D44" s="6">
        <v>3.3</v>
      </c>
      <c r="E44" s="7">
        <f>C44*D44</f>
        <v>7.3260000000000005</v>
      </c>
      <c r="G44" s="6"/>
    </row>
    <row r="45" spans="1:7" x14ac:dyDescent="0.25">
      <c r="A45" s="5"/>
      <c r="B45" s="12" t="s">
        <v>317</v>
      </c>
      <c r="C45" s="12">
        <v>1.62</v>
      </c>
      <c r="D45" s="6">
        <v>3.3</v>
      </c>
      <c r="E45" s="7">
        <f>C45*D45</f>
        <v>5.3460000000000001</v>
      </c>
      <c r="G45" s="6"/>
    </row>
    <row r="46" spans="1:7" x14ac:dyDescent="0.25">
      <c r="A46" s="8"/>
      <c r="B46" s="16"/>
      <c r="C46" s="16"/>
      <c r="D46" s="9"/>
      <c r="E46" s="10">
        <f>E40-SUM(E41:E45)</f>
        <v>60.624000000000009</v>
      </c>
      <c r="F46">
        <f>E46</f>
        <v>60.624000000000009</v>
      </c>
      <c r="G46" s="6"/>
    </row>
    <row r="47" spans="1:7" x14ac:dyDescent="0.25">
      <c r="G47" s="6"/>
    </row>
    <row r="48" spans="1:7" x14ac:dyDescent="0.25">
      <c r="A48" s="13" t="s">
        <v>331</v>
      </c>
      <c r="B48" s="3" t="s">
        <v>330</v>
      </c>
      <c r="C48" s="3">
        <v>6.21</v>
      </c>
      <c r="D48" s="3">
        <v>6.8</v>
      </c>
      <c r="E48" s="4">
        <f>(C48+D48)*2*3.6</f>
        <v>93.671999999999997</v>
      </c>
      <c r="F48" s="6"/>
      <c r="G48" s="6"/>
    </row>
    <row r="49" spans="1:7" x14ac:dyDescent="0.25">
      <c r="A49" s="5"/>
      <c r="B49" s="12" t="s">
        <v>23</v>
      </c>
      <c r="C49" s="12">
        <v>1.62</v>
      </c>
      <c r="D49" s="12">
        <v>3.3</v>
      </c>
      <c r="E49" s="7">
        <f>C49*D49</f>
        <v>5.3460000000000001</v>
      </c>
      <c r="G49" s="6"/>
    </row>
    <row r="50" spans="1:7" x14ac:dyDescent="0.25">
      <c r="A50" s="5"/>
      <c r="B50" s="12" t="s">
        <v>23</v>
      </c>
      <c r="C50" s="12">
        <v>1.95</v>
      </c>
      <c r="D50" s="12">
        <v>3.3</v>
      </c>
      <c r="E50" s="7">
        <f>C50*D50</f>
        <v>6.4349999999999996</v>
      </c>
      <c r="G50" s="6"/>
    </row>
    <row r="51" spans="1:7" x14ac:dyDescent="0.25">
      <c r="A51" s="5"/>
      <c r="B51" s="12" t="s">
        <v>317</v>
      </c>
      <c r="C51" s="12">
        <v>1.71</v>
      </c>
      <c r="D51" s="6">
        <v>3.3</v>
      </c>
      <c r="E51" s="7">
        <f>C51*D51</f>
        <v>5.6429999999999998</v>
      </c>
      <c r="G51" s="6"/>
    </row>
    <row r="52" spans="1:7" x14ac:dyDescent="0.25">
      <c r="A52" s="5"/>
      <c r="B52" s="12" t="s">
        <v>317</v>
      </c>
      <c r="C52" s="12">
        <v>0.92</v>
      </c>
      <c r="D52" s="6">
        <v>2.1</v>
      </c>
      <c r="E52" s="7">
        <f>C52*D52</f>
        <v>1.9320000000000002</v>
      </c>
      <c r="G52" s="6"/>
    </row>
    <row r="53" spans="1:7" x14ac:dyDescent="0.25">
      <c r="A53" s="8"/>
      <c r="B53" s="16"/>
      <c r="C53" s="16"/>
      <c r="D53" s="9"/>
      <c r="E53" s="10">
        <f>E48-SUM(E49:E52)</f>
        <v>74.316000000000003</v>
      </c>
      <c r="F53">
        <f>E53</f>
        <v>74.316000000000003</v>
      </c>
      <c r="G53" s="6"/>
    </row>
    <row r="54" spans="1:7" x14ac:dyDescent="0.25">
      <c r="B54" s="12"/>
      <c r="C54" s="12"/>
      <c r="G54" s="6"/>
    </row>
    <row r="55" spans="1:7" x14ac:dyDescent="0.25">
      <c r="A55" s="13" t="s">
        <v>333</v>
      </c>
      <c r="B55" s="3" t="s">
        <v>332</v>
      </c>
      <c r="C55" s="3">
        <v>6.34</v>
      </c>
      <c r="D55" s="3">
        <v>3.44</v>
      </c>
      <c r="E55" s="4">
        <f>(C55+D55)*2*3.6</f>
        <v>70.415999999999997</v>
      </c>
      <c r="F55" s="6"/>
      <c r="G55" s="6"/>
    </row>
    <row r="56" spans="1:7" x14ac:dyDescent="0.25">
      <c r="A56" s="5"/>
      <c r="B56" s="12" t="s">
        <v>28</v>
      </c>
      <c r="C56" s="12">
        <v>2</v>
      </c>
      <c r="D56" s="12">
        <v>3.3</v>
      </c>
      <c r="E56" s="7">
        <f>C56*D56</f>
        <v>6.6</v>
      </c>
      <c r="G56" s="6"/>
    </row>
    <row r="57" spans="1:7" x14ac:dyDescent="0.25">
      <c r="A57" s="8"/>
      <c r="B57" s="16"/>
      <c r="C57" s="16"/>
      <c r="D57" s="16"/>
      <c r="E57" s="10">
        <f>E55-E56</f>
        <v>63.815999999999995</v>
      </c>
      <c r="F57">
        <f>E57</f>
        <v>63.815999999999995</v>
      </c>
      <c r="G57" s="6"/>
    </row>
    <row r="58" spans="1:7" x14ac:dyDescent="0.25">
      <c r="B58" s="12"/>
      <c r="C58" s="12"/>
      <c r="G58" s="6"/>
    </row>
    <row r="59" spans="1:7" x14ac:dyDescent="0.25">
      <c r="A59" s="13" t="s">
        <v>338</v>
      </c>
      <c r="B59" s="3" t="s">
        <v>334</v>
      </c>
      <c r="C59" s="3">
        <v>5.43</v>
      </c>
      <c r="D59" s="3">
        <v>2</v>
      </c>
      <c r="E59" s="4">
        <f>(C59+D59)*2*2.8</f>
        <v>41.607999999999997</v>
      </c>
      <c r="F59" s="6"/>
      <c r="G59" s="6"/>
    </row>
    <row r="60" spans="1:7" x14ac:dyDescent="0.25">
      <c r="A60" s="5"/>
      <c r="B60" s="12" t="s">
        <v>346</v>
      </c>
      <c r="C60" s="12">
        <v>2</v>
      </c>
      <c r="D60" s="12">
        <v>2.8</v>
      </c>
      <c r="E60" s="7">
        <f>C60*D60</f>
        <v>5.6</v>
      </c>
      <c r="G60" s="6"/>
    </row>
    <row r="61" spans="1:7" x14ac:dyDescent="0.25">
      <c r="A61" s="5"/>
      <c r="B61" s="12" t="s">
        <v>335</v>
      </c>
      <c r="C61" s="12">
        <v>1</v>
      </c>
      <c r="D61" s="12">
        <v>2</v>
      </c>
      <c r="E61" s="7">
        <f>C61*D61</f>
        <v>2</v>
      </c>
      <c r="G61" s="6"/>
    </row>
    <row r="62" spans="1:7" x14ac:dyDescent="0.25">
      <c r="A62" s="5"/>
      <c r="B62" s="12" t="s">
        <v>336</v>
      </c>
      <c r="C62" s="12">
        <v>2.5</v>
      </c>
      <c r="D62" s="12">
        <v>2.8</v>
      </c>
      <c r="E62" s="7">
        <f>C62*D62</f>
        <v>7</v>
      </c>
      <c r="G62" s="6"/>
    </row>
    <row r="63" spans="1:7" x14ac:dyDescent="0.25">
      <c r="A63" s="8"/>
      <c r="B63" s="9"/>
      <c r="C63" s="9"/>
      <c r="D63" s="9"/>
      <c r="E63" s="10">
        <f>E59-SUM(E60:E62)</f>
        <v>27.007999999999996</v>
      </c>
      <c r="F63">
        <f>E63</f>
        <v>27.007999999999996</v>
      </c>
      <c r="G63" s="6"/>
    </row>
    <row r="64" spans="1:7" x14ac:dyDescent="0.25">
      <c r="G64" s="6"/>
    </row>
    <row r="65" spans="1:7" x14ac:dyDescent="0.25">
      <c r="A65" s="13" t="s">
        <v>339</v>
      </c>
      <c r="B65" s="3" t="s">
        <v>337</v>
      </c>
      <c r="C65" s="3">
        <v>4.3</v>
      </c>
      <c r="D65" s="3">
        <v>2.5</v>
      </c>
      <c r="E65" s="4">
        <f>(C65+D65)*2*2.8</f>
        <v>38.08</v>
      </c>
      <c r="F65" s="6"/>
      <c r="G65" s="6"/>
    </row>
    <row r="66" spans="1:7" x14ac:dyDescent="0.25">
      <c r="A66" s="5"/>
      <c r="B66" s="12" t="s">
        <v>340</v>
      </c>
      <c r="C66" s="12">
        <v>2.5</v>
      </c>
      <c r="D66" s="12">
        <v>2.8</v>
      </c>
      <c r="E66" s="7">
        <f>C66*D66</f>
        <v>7</v>
      </c>
      <c r="G66" s="6"/>
    </row>
    <row r="67" spans="1:7" x14ac:dyDescent="0.25">
      <c r="A67" s="5"/>
      <c r="B67" s="12" t="s">
        <v>69</v>
      </c>
      <c r="C67" s="12">
        <v>1.9</v>
      </c>
      <c r="D67" s="12">
        <v>2.1</v>
      </c>
      <c r="E67" s="7">
        <f>C67*D67</f>
        <v>3.9899999999999998</v>
      </c>
      <c r="G67" s="6"/>
    </row>
    <row r="68" spans="1:7" x14ac:dyDescent="0.25">
      <c r="A68" s="8"/>
      <c r="B68" s="9"/>
      <c r="C68" s="9"/>
      <c r="D68" s="9"/>
      <c r="E68" s="10">
        <f>E65-SUM(E66:E67)</f>
        <v>27.089999999999996</v>
      </c>
      <c r="F68">
        <f>E68</f>
        <v>27.089999999999996</v>
      </c>
      <c r="G68" s="6"/>
    </row>
    <row r="69" spans="1:7" x14ac:dyDescent="0.25">
      <c r="G69" s="6"/>
    </row>
    <row r="70" spans="1:7" x14ac:dyDescent="0.25">
      <c r="A70" s="18" t="s">
        <v>355</v>
      </c>
      <c r="B70" s="19" t="s">
        <v>356</v>
      </c>
      <c r="C70" s="3">
        <v>2.2999999999999998</v>
      </c>
      <c r="D70" s="3">
        <v>1.3</v>
      </c>
      <c r="E70" s="4">
        <f>(C70+D70)*2*2.8</f>
        <v>20.159999999999997</v>
      </c>
      <c r="F70" s="6"/>
      <c r="G70" s="6"/>
    </row>
    <row r="71" spans="1:7" x14ac:dyDescent="0.25">
      <c r="A71" s="5"/>
      <c r="B71" s="6" t="s">
        <v>20</v>
      </c>
      <c r="C71" s="6">
        <v>0.92</v>
      </c>
      <c r="D71" s="6">
        <v>2.1</v>
      </c>
      <c r="E71" s="7">
        <f>C71*D71</f>
        <v>1.9320000000000002</v>
      </c>
      <c r="F71" s="6"/>
      <c r="G71" s="6"/>
    </row>
    <row r="72" spans="1:7" x14ac:dyDescent="0.25">
      <c r="A72" s="8"/>
      <c r="B72" s="9" t="s">
        <v>20</v>
      </c>
      <c r="C72" s="9"/>
      <c r="D72" s="9"/>
      <c r="E72" s="10">
        <f>E70-E71</f>
        <v>18.227999999999998</v>
      </c>
      <c r="F72" s="6">
        <f>E72</f>
        <v>18.227999999999998</v>
      </c>
      <c r="G72" s="6"/>
    </row>
    <row r="73" spans="1:7" x14ac:dyDescent="0.25">
      <c r="F73">
        <f>SUM(F7:F72)*2</f>
        <v>1263.0100000000002</v>
      </c>
      <c r="G73" s="6"/>
    </row>
    <row r="74" spans="1:7" x14ac:dyDescent="0.25">
      <c r="G74" s="6"/>
    </row>
    <row r="75" spans="1:7" x14ac:dyDescent="0.25">
      <c r="G75" s="6"/>
    </row>
    <row r="76" spans="1:7" x14ac:dyDescent="0.25">
      <c r="G76" s="6"/>
    </row>
    <row r="77" spans="1:7" x14ac:dyDescent="0.25">
      <c r="G77" s="6"/>
    </row>
    <row r="78" spans="1:7" x14ac:dyDescent="0.25">
      <c r="G78" s="6"/>
    </row>
    <row r="79" spans="1:7" x14ac:dyDescent="0.25">
      <c r="G79" s="6"/>
    </row>
    <row r="80" spans="1:7" x14ac:dyDescent="0.25">
      <c r="G80" s="6"/>
    </row>
    <row r="81" spans="7:7" x14ac:dyDescent="0.25">
      <c r="G81" s="6"/>
    </row>
    <row r="82" spans="7:7" x14ac:dyDescent="0.25">
      <c r="G82" s="6"/>
    </row>
    <row r="83" spans="7:7" x14ac:dyDescent="0.25">
      <c r="G83" s="6"/>
    </row>
    <row r="84" spans="7:7" x14ac:dyDescent="0.25">
      <c r="G84" s="6"/>
    </row>
    <row r="85" spans="7:7" x14ac:dyDescent="0.25">
      <c r="G85" s="6"/>
    </row>
    <row r="86" spans="7:7" x14ac:dyDescent="0.25">
      <c r="G86" s="6"/>
    </row>
    <row r="87" spans="7:7" x14ac:dyDescent="0.25">
      <c r="G87" s="6"/>
    </row>
    <row r="88" spans="7:7" x14ac:dyDescent="0.25">
      <c r="G88" s="6"/>
    </row>
    <row r="89" spans="7:7" x14ac:dyDescent="0.25">
      <c r="G89" s="6"/>
    </row>
    <row r="90" spans="7:7" x14ac:dyDescent="0.25">
      <c r="G90" s="6"/>
    </row>
    <row r="91" spans="7:7" x14ac:dyDescent="0.25">
      <c r="G91" s="6"/>
    </row>
    <row r="92" spans="7:7" x14ac:dyDescent="0.25">
      <c r="G92" s="6"/>
    </row>
    <row r="93" spans="7:7" x14ac:dyDescent="0.25">
      <c r="G93" s="6"/>
    </row>
    <row r="94" spans="7:7" x14ac:dyDescent="0.25">
      <c r="G94" s="6"/>
    </row>
    <row r="95" spans="7:7" x14ac:dyDescent="0.25">
      <c r="G95" s="6"/>
    </row>
    <row r="96" spans="7:7" x14ac:dyDescent="0.25">
      <c r="G96" s="6"/>
    </row>
    <row r="97" spans="7:7" x14ac:dyDescent="0.25">
      <c r="G97" s="6"/>
    </row>
    <row r="98" spans="7:7" x14ac:dyDescent="0.25">
      <c r="G98" s="6"/>
    </row>
    <row r="99" spans="7:7" x14ac:dyDescent="0.25">
      <c r="G99" s="6"/>
    </row>
    <row r="100" spans="7:7" x14ac:dyDescent="0.25">
      <c r="G100" s="6"/>
    </row>
    <row r="101" spans="7:7" x14ac:dyDescent="0.25">
      <c r="G101" s="6"/>
    </row>
    <row r="102" spans="7:7" x14ac:dyDescent="0.25">
      <c r="G102" s="6"/>
    </row>
    <row r="103" spans="7:7" x14ac:dyDescent="0.25">
      <c r="G103" s="6"/>
    </row>
    <row r="104" spans="7:7" x14ac:dyDescent="0.25">
      <c r="G104" s="6"/>
    </row>
    <row r="105" spans="7:7" x14ac:dyDescent="0.25">
      <c r="G105" s="6"/>
    </row>
    <row r="106" spans="7:7" x14ac:dyDescent="0.25">
      <c r="G106" s="6"/>
    </row>
    <row r="107" spans="7:7" x14ac:dyDescent="0.25">
      <c r="G107" s="6"/>
    </row>
    <row r="108" spans="7:7" x14ac:dyDescent="0.25">
      <c r="G108" s="6"/>
    </row>
    <row r="109" spans="7:7" x14ac:dyDescent="0.25">
      <c r="G109" s="6"/>
    </row>
    <row r="110" spans="7:7" x14ac:dyDescent="0.25">
      <c r="G110" s="6"/>
    </row>
    <row r="111" spans="7:7" x14ac:dyDescent="0.25">
      <c r="G111" s="6"/>
    </row>
    <row r="112" spans="7:7" x14ac:dyDescent="0.25">
      <c r="G112" s="6"/>
    </row>
    <row r="113" spans="7:7" x14ac:dyDescent="0.25">
      <c r="G113" s="6"/>
    </row>
    <row r="114" spans="7:7" x14ac:dyDescent="0.25">
      <c r="G114" s="6"/>
    </row>
    <row r="115" spans="7:7" x14ac:dyDescent="0.25">
      <c r="G115" s="6"/>
    </row>
    <row r="116" spans="7:7" x14ac:dyDescent="0.25">
      <c r="G116" s="6"/>
    </row>
    <row r="117" spans="7:7" x14ac:dyDescent="0.25">
      <c r="G117" s="6"/>
    </row>
    <row r="118" spans="7:7" x14ac:dyDescent="0.25">
      <c r="G118" s="6"/>
    </row>
    <row r="119" spans="7:7" x14ac:dyDescent="0.25">
      <c r="G119" s="6"/>
    </row>
    <row r="120" spans="7:7" x14ac:dyDescent="0.25">
      <c r="G120" s="6"/>
    </row>
    <row r="121" spans="7:7" x14ac:dyDescent="0.25">
      <c r="G121" s="6"/>
    </row>
    <row r="122" spans="7:7" x14ac:dyDescent="0.25">
      <c r="G122" s="6"/>
    </row>
    <row r="123" spans="7:7" x14ac:dyDescent="0.25">
      <c r="G123" s="6"/>
    </row>
    <row r="124" spans="7:7" x14ac:dyDescent="0.25">
      <c r="G124" s="6"/>
    </row>
    <row r="125" spans="7:7" x14ac:dyDescent="0.25">
      <c r="G125" s="6"/>
    </row>
    <row r="126" spans="7:7" x14ac:dyDescent="0.25">
      <c r="G126" s="6"/>
    </row>
    <row r="127" spans="7:7" x14ac:dyDescent="0.25">
      <c r="G127" s="6"/>
    </row>
    <row r="128" spans="7:7" x14ac:dyDescent="0.25">
      <c r="G128" s="6"/>
    </row>
    <row r="129" spans="7:7" x14ac:dyDescent="0.25">
      <c r="G129" s="6"/>
    </row>
    <row r="130" spans="7:7" x14ac:dyDescent="0.25">
      <c r="G130" s="6"/>
    </row>
    <row r="131" spans="7:7" x14ac:dyDescent="0.25">
      <c r="G131" s="6"/>
    </row>
    <row r="132" spans="7:7" x14ac:dyDescent="0.25">
      <c r="G132" s="6"/>
    </row>
    <row r="133" spans="7:7" x14ac:dyDescent="0.25">
      <c r="G133" s="6"/>
    </row>
    <row r="134" spans="7:7" x14ac:dyDescent="0.25">
      <c r="G134" s="6"/>
    </row>
    <row r="135" spans="7:7" x14ac:dyDescent="0.25">
      <c r="G135" s="6"/>
    </row>
    <row r="136" spans="7:7" x14ac:dyDescent="0.25">
      <c r="G136" s="6"/>
    </row>
    <row r="137" spans="7:7" x14ac:dyDescent="0.25">
      <c r="G137" s="6"/>
    </row>
    <row r="138" spans="7:7" x14ac:dyDescent="0.25">
      <c r="G138" s="6"/>
    </row>
    <row r="139" spans="7:7" x14ac:dyDescent="0.25">
      <c r="G139" s="6"/>
    </row>
    <row r="140" spans="7:7" x14ac:dyDescent="0.25">
      <c r="G140" s="6"/>
    </row>
    <row r="141" spans="7:7" x14ac:dyDescent="0.25">
      <c r="G141" s="6"/>
    </row>
    <row r="142" spans="7:7" x14ac:dyDescent="0.25">
      <c r="G142" s="6"/>
    </row>
    <row r="143" spans="7:7" x14ac:dyDescent="0.25">
      <c r="G143" s="6"/>
    </row>
    <row r="144" spans="7:7" x14ac:dyDescent="0.25">
      <c r="G144" s="6"/>
    </row>
    <row r="145" spans="7:7" x14ac:dyDescent="0.25">
      <c r="G145" s="6"/>
    </row>
    <row r="146" spans="7:7" x14ac:dyDescent="0.25">
      <c r="G146" s="6"/>
    </row>
    <row r="147" spans="7:7" x14ac:dyDescent="0.25">
      <c r="G147" s="6"/>
    </row>
    <row r="148" spans="7:7" x14ac:dyDescent="0.25">
      <c r="G148" s="6"/>
    </row>
    <row r="149" spans="7:7" x14ac:dyDescent="0.25">
      <c r="G149" s="6"/>
    </row>
    <row r="150" spans="7:7" x14ac:dyDescent="0.25">
      <c r="G150" s="6"/>
    </row>
    <row r="151" spans="7:7" x14ac:dyDescent="0.25">
      <c r="G151" s="6"/>
    </row>
    <row r="152" spans="7:7" x14ac:dyDescent="0.25">
      <c r="G152" s="6"/>
    </row>
    <row r="153" spans="7:7" x14ac:dyDescent="0.25">
      <c r="G153" s="6"/>
    </row>
    <row r="154" spans="7:7" x14ac:dyDescent="0.25">
      <c r="G154" s="6"/>
    </row>
    <row r="155" spans="7:7" x14ac:dyDescent="0.25">
      <c r="G155" s="6"/>
    </row>
    <row r="156" spans="7:7" x14ac:dyDescent="0.25">
      <c r="G156" s="6"/>
    </row>
    <row r="157" spans="7:7" x14ac:dyDescent="0.25">
      <c r="G157" s="6"/>
    </row>
    <row r="158" spans="7:7" x14ac:dyDescent="0.25">
      <c r="G158" s="6"/>
    </row>
    <row r="159" spans="7:7" x14ac:dyDescent="0.25">
      <c r="G159" s="6"/>
    </row>
    <row r="160" spans="7:7" x14ac:dyDescent="0.25">
      <c r="G160" s="6"/>
    </row>
    <row r="161" spans="7:7" x14ac:dyDescent="0.25">
      <c r="G161" s="6"/>
    </row>
    <row r="162" spans="7:7" x14ac:dyDescent="0.25">
      <c r="G162" s="6"/>
    </row>
    <row r="163" spans="7:7" x14ac:dyDescent="0.25">
      <c r="G163" s="6"/>
    </row>
    <row r="164" spans="7:7" x14ac:dyDescent="0.25">
      <c r="G164" s="6"/>
    </row>
    <row r="165" spans="7:7" x14ac:dyDescent="0.25">
      <c r="G165" s="6"/>
    </row>
    <row r="166" spans="7:7" x14ac:dyDescent="0.25">
      <c r="G166" s="6"/>
    </row>
    <row r="167" spans="7:7" x14ac:dyDescent="0.25">
      <c r="G167" s="6"/>
    </row>
    <row r="168" spans="7:7" x14ac:dyDescent="0.25">
      <c r="G168" s="6"/>
    </row>
    <row r="169" spans="7:7" x14ac:dyDescent="0.25">
      <c r="G169" s="6"/>
    </row>
    <row r="170" spans="7:7" x14ac:dyDescent="0.25">
      <c r="G170" s="6"/>
    </row>
    <row r="171" spans="7:7" x14ac:dyDescent="0.25">
      <c r="G171" s="6"/>
    </row>
    <row r="172" spans="7:7" x14ac:dyDescent="0.25">
      <c r="G172" s="6"/>
    </row>
    <row r="173" spans="7:7" x14ac:dyDescent="0.25">
      <c r="G173" s="6"/>
    </row>
    <row r="174" spans="7:7" x14ac:dyDescent="0.25">
      <c r="G174" s="6"/>
    </row>
    <row r="175" spans="7:7" x14ac:dyDescent="0.25">
      <c r="G175" s="6"/>
    </row>
    <row r="176" spans="7:7" x14ac:dyDescent="0.25">
      <c r="G176" s="6"/>
    </row>
    <row r="177" spans="7:7" x14ac:dyDescent="0.25">
      <c r="G177" s="6"/>
    </row>
    <row r="178" spans="7:7" x14ac:dyDescent="0.25">
      <c r="G178" s="6"/>
    </row>
    <row r="179" spans="7:7" x14ac:dyDescent="0.25">
      <c r="G179" s="6"/>
    </row>
    <row r="180" spans="7:7" x14ac:dyDescent="0.25">
      <c r="G180" s="6"/>
    </row>
    <row r="181" spans="7:7" x14ac:dyDescent="0.25">
      <c r="G181" s="6"/>
    </row>
    <row r="182" spans="7:7" x14ac:dyDescent="0.25">
      <c r="G182" s="6"/>
    </row>
    <row r="183" spans="7:7" x14ac:dyDescent="0.25">
      <c r="G183" s="6"/>
    </row>
    <row r="184" spans="7:7" x14ac:dyDescent="0.25">
      <c r="G184" s="6"/>
    </row>
    <row r="185" spans="7:7" x14ac:dyDescent="0.25">
      <c r="G185" s="6"/>
    </row>
    <row r="186" spans="7:7" x14ac:dyDescent="0.25">
      <c r="G186" s="6"/>
    </row>
    <row r="187" spans="7:7" x14ac:dyDescent="0.25">
      <c r="G187" s="6"/>
    </row>
    <row r="188" spans="7:7" x14ac:dyDescent="0.25">
      <c r="G188" s="6"/>
    </row>
    <row r="189" spans="7:7" x14ac:dyDescent="0.25">
      <c r="G189" s="6"/>
    </row>
    <row r="190" spans="7:7" x14ac:dyDescent="0.25">
      <c r="G190" s="6"/>
    </row>
    <row r="191" spans="7:7" x14ac:dyDescent="0.25">
      <c r="G191" s="6"/>
    </row>
    <row r="192" spans="7:7" x14ac:dyDescent="0.25">
      <c r="G192" s="6"/>
    </row>
    <row r="193" spans="7:7" x14ac:dyDescent="0.25">
      <c r="G193" s="6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48" workbookViewId="0">
      <selection activeCell="F61" sqref="F61"/>
    </sheetView>
  </sheetViews>
  <sheetFormatPr defaultRowHeight="15" x14ac:dyDescent="0.25"/>
  <cols>
    <col min="2" max="2" width="27.140625" bestFit="1" customWidth="1"/>
  </cols>
  <sheetData>
    <row r="1" spans="1:6" ht="18.75" x14ac:dyDescent="0.3">
      <c r="A1" s="11">
        <v>6</v>
      </c>
      <c r="B1" s="11" t="s">
        <v>313</v>
      </c>
    </row>
    <row r="2" spans="1:6" x14ac:dyDescent="0.25">
      <c r="A2" s="1">
        <v>6.2</v>
      </c>
      <c r="B2" s="2" t="s">
        <v>341</v>
      </c>
      <c r="C2" s="3"/>
      <c r="D2" s="3"/>
      <c r="E2" s="4"/>
    </row>
    <row r="3" spans="1:6" x14ac:dyDescent="0.25">
      <c r="A3" s="5" t="s">
        <v>342</v>
      </c>
      <c r="B3" s="12" t="s">
        <v>316</v>
      </c>
      <c r="C3" s="6">
        <v>10.210000000000001</v>
      </c>
      <c r="D3" s="6">
        <v>5.31</v>
      </c>
      <c r="E3" s="7">
        <f>(C3+D3)*2*3.6</f>
        <v>111.744</v>
      </c>
    </row>
    <row r="4" spans="1:6" x14ac:dyDescent="0.25">
      <c r="A4" s="5"/>
      <c r="B4" s="12" t="s">
        <v>23</v>
      </c>
      <c r="C4" s="6">
        <v>1.31</v>
      </c>
      <c r="D4" s="6">
        <v>3.3</v>
      </c>
      <c r="E4" s="7">
        <f t="shared" ref="E4:E10" si="0">C4*D4</f>
        <v>4.3229999999999995</v>
      </c>
    </row>
    <row r="5" spans="1:6" x14ac:dyDescent="0.25">
      <c r="A5" s="5"/>
      <c r="B5" s="12" t="s">
        <v>23</v>
      </c>
      <c r="C5" s="6">
        <v>1.99</v>
      </c>
      <c r="D5" s="6">
        <v>3.3</v>
      </c>
      <c r="E5" s="7">
        <f t="shared" si="0"/>
        <v>6.5669999999999993</v>
      </c>
    </row>
    <row r="6" spans="1:6" x14ac:dyDescent="0.25">
      <c r="A6" s="5"/>
      <c r="B6" s="12" t="s">
        <v>23</v>
      </c>
      <c r="C6" s="6">
        <v>1.99</v>
      </c>
      <c r="D6" s="6">
        <v>3.3</v>
      </c>
      <c r="E6" s="7">
        <f t="shared" si="0"/>
        <v>6.5669999999999993</v>
      </c>
    </row>
    <row r="7" spans="1:6" x14ac:dyDescent="0.25">
      <c r="A7" s="5"/>
      <c r="B7" s="12" t="s">
        <v>317</v>
      </c>
      <c r="C7" s="6">
        <v>1.97</v>
      </c>
      <c r="D7" s="6">
        <v>3</v>
      </c>
      <c r="E7" s="7">
        <f t="shared" si="0"/>
        <v>5.91</v>
      </c>
    </row>
    <row r="8" spans="1:6" x14ac:dyDescent="0.25">
      <c r="A8" s="5"/>
      <c r="B8" s="12" t="s">
        <v>317</v>
      </c>
      <c r="C8" s="6">
        <v>1.68</v>
      </c>
      <c r="D8" s="6">
        <v>3</v>
      </c>
      <c r="E8" s="7">
        <f t="shared" si="0"/>
        <v>5.04</v>
      </c>
    </row>
    <row r="9" spans="1:6" x14ac:dyDescent="0.25">
      <c r="A9" s="5"/>
      <c r="B9" s="12" t="s">
        <v>317</v>
      </c>
      <c r="C9" s="6">
        <v>1.67</v>
      </c>
      <c r="D9" s="6">
        <v>3</v>
      </c>
      <c r="E9" s="7">
        <f t="shared" si="0"/>
        <v>5.01</v>
      </c>
    </row>
    <row r="10" spans="1:6" x14ac:dyDescent="0.25">
      <c r="A10" s="5"/>
      <c r="B10" s="12" t="s">
        <v>317</v>
      </c>
      <c r="C10" s="6">
        <v>1.68</v>
      </c>
      <c r="D10" s="6">
        <v>3</v>
      </c>
      <c r="E10" s="7">
        <f t="shared" si="0"/>
        <v>5.04</v>
      </c>
    </row>
    <row r="11" spans="1:6" x14ac:dyDescent="0.25">
      <c r="A11" s="8"/>
      <c r="B11" s="9"/>
      <c r="C11" s="9"/>
      <c r="D11" s="9"/>
      <c r="E11" s="10">
        <f>E3-SUM(E4:E10)</f>
        <v>73.287000000000006</v>
      </c>
      <c r="F11">
        <f>E11</f>
        <v>73.287000000000006</v>
      </c>
    </row>
    <row r="13" spans="1:6" x14ac:dyDescent="0.25">
      <c r="A13" s="13" t="s">
        <v>343</v>
      </c>
      <c r="B13" s="17" t="s">
        <v>320</v>
      </c>
      <c r="C13" s="3">
        <v>12.8</v>
      </c>
      <c r="D13" s="3">
        <v>6.21</v>
      </c>
      <c r="E13" s="4">
        <f>(C13+D13)*2*3.6</f>
        <v>136.87200000000001</v>
      </c>
      <c r="F13" s="6"/>
    </row>
    <row r="14" spans="1:6" x14ac:dyDescent="0.25">
      <c r="A14" s="5"/>
      <c r="B14" s="12" t="s">
        <v>23</v>
      </c>
      <c r="C14" s="6">
        <v>1.94</v>
      </c>
      <c r="D14" s="6">
        <v>3.3</v>
      </c>
      <c r="E14" s="7">
        <f t="shared" ref="E14:E22" si="1">C14*D14</f>
        <v>6.4019999999999992</v>
      </c>
      <c r="F14" s="6"/>
    </row>
    <row r="15" spans="1:6" x14ac:dyDescent="0.25">
      <c r="A15" s="5"/>
      <c r="B15" s="12" t="s">
        <v>23</v>
      </c>
      <c r="C15" s="6">
        <v>1.93</v>
      </c>
      <c r="D15" s="6">
        <v>3.3</v>
      </c>
      <c r="E15" s="7">
        <f t="shared" si="1"/>
        <v>6.3689999999999998</v>
      </c>
      <c r="F15" s="6"/>
    </row>
    <row r="16" spans="1:6" x14ac:dyDescent="0.25">
      <c r="A16" s="5"/>
      <c r="B16" s="12" t="s">
        <v>23</v>
      </c>
      <c r="C16" s="6">
        <v>1.28</v>
      </c>
      <c r="D16" s="6">
        <v>3.3</v>
      </c>
      <c r="E16" s="7">
        <f t="shared" si="1"/>
        <v>4.2240000000000002</v>
      </c>
      <c r="F16" s="6"/>
    </row>
    <row r="17" spans="1:6" x14ac:dyDescent="0.25">
      <c r="A17" s="5"/>
      <c r="B17" s="12" t="s">
        <v>23</v>
      </c>
      <c r="C17" s="6">
        <v>1.44</v>
      </c>
      <c r="D17" s="6">
        <v>3.3</v>
      </c>
      <c r="E17" s="7">
        <f t="shared" si="1"/>
        <v>4.7519999999999998</v>
      </c>
      <c r="F17" s="6"/>
    </row>
    <row r="18" spans="1:6" x14ac:dyDescent="0.25">
      <c r="A18" s="5"/>
      <c r="B18" s="12" t="s">
        <v>317</v>
      </c>
      <c r="C18" s="6">
        <v>2.2200000000000002</v>
      </c>
      <c r="D18" s="6">
        <v>3</v>
      </c>
      <c r="E18" s="7">
        <f t="shared" si="1"/>
        <v>6.66</v>
      </c>
      <c r="F18" s="6"/>
    </row>
    <row r="19" spans="1:6" x14ac:dyDescent="0.25">
      <c r="A19" s="5"/>
      <c r="B19" s="12" t="s">
        <v>317</v>
      </c>
      <c r="C19" s="6">
        <v>2.35</v>
      </c>
      <c r="D19" s="6">
        <v>3</v>
      </c>
      <c r="E19" s="7">
        <f t="shared" si="1"/>
        <v>7.0500000000000007</v>
      </c>
      <c r="F19" s="6"/>
    </row>
    <row r="20" spans="1:6" x14ac:dyDescent="0.25">
      <c r="A20" s="5"/>
      <c r="B20" s="12" t="s">
        <v>317</v>
      </c>
      <c r="C20" s="6">
        <v>1.68</v>
      </c>
      <c r="D20" s="6">
        <v>3</v>
      </c>
      <c r="E20" s="7">
        <f t="shared" si="1"/>
        <v>5.04</v>
      </c>
      <c r="F20" s="6"/>
    </row>
    <row r="21" spans="1:6" x14ac:dyDescent="0.25">
      <c r="A21" s="5"/>
      <c r="B21" s="12" t="s">
        <v>317</v>
      </c>
      <c r="C21" s="6">
        <v>1.67</v>
      </c>
      <c r="D21" s="6">
        <v>3</v>
      </c>
      <c r="E21" s="7">
        <f t="shared" si="1"/>
        <v>5.01</v>
      </c>
      <c r="F21" s="6"/>
    </row>
    <row r="22" spans="1:6" x14ac:dyDescent="0.25">
      <c r="A22" s="5"/>
      <c r="B22" s="12" t="s">
        <v>317</v>
      </c>
      <c r="C22" s="12">
        <v>1.68</v>
      </c>
      <c r="D22" s="6">
        <v>3</v>
      </c>
      <c r="E22" s="7">
        <f t="shared" si="1"/>
        <v>5.04</v>
      </c>
      <c r="F22" s="6"/>
    </row>
    <row r="23" spans="1:6" x14ac:dyDescent="0.25">
      <c r="A23" s="8"/>
      <c r="B23" s="9"/>
      <c r="C23" s="9"/>
      <c r="D23" s="9"/>
      <c r="E23" s="10">
        <f>E13-SUM(E14:E22)</f>
        <v>86.325000000000017</v>
      </c>
      <c r="F23">
        <f>E23</f>
        <v>86.325000000000017</v>
      </c>
    </row>
    <row r="25" spans="1:6" x14ac:dyDescent="0.25">
      <c r="A25" s="13" t="s">
        <v>344</v>
      </c>
      <c r="B25" s="17" t="s">
        <v>321</v>
      </c>
      <c r="C25" s="3">
        <v>12.8</v>
      </c>
      <c r="D25" s="3">
        <v>6.21</v>
      </c>
      <c r="E25" s="4">
        <f>(C25+D25)*2*3.6</f>
        <v>136.87200000000001</v>
      </c>
      <c r="F25" s="6"/>
    </row>
    <row r="26" spans="1:6" x14ac:dyDescent="0.25">
      <c r="A26" s="5"/>
      <c r="B26" s="12" t="s">
        <v>23</v>
      </c>
      <c r="C26" s="6">
        <v>1.44</v>
      </c>
      <c r="D26" s="6">
        <v>3.3</v>
      </c>
      <c r="E26" s="7">
        <f t="shared" ref="E26:E34" si="2">C26*D26</f>
        <v>4.7519999999999998</v>
      </c>
      <c r="F26" s="6"/>
    </row>
    <row r="27" spans="1:6" x14ac:dyDescent="0.25">
      <c r="A27" s="5"/>
      <c r="B27" s="12" t="s">
        <v>23</v>
      </c>
      <c r="C27" s="6">
        <v>1.28</v>
      </c>
      <c r="D27" s="6">
        <v>3.3</v>
      </c>
      <c r="E27" s="7">
        <f t="shared" si="2"/>
        <v>4.2240000000000002</v>
      </c>
      <c r="F27" s="6"/>
    </row>
    <row r="28" spans="1:6" x14ac:dyDescent="0.25">
      <c r="A28" s="5"/>
      <c r="B28" s="12" t="s">
        <v>23</v>
      </c>
      <c r="C28" s="6">
        <v>1.93</v>
      </c>
      <c r="D28" s="6">
        <v>3.3</v>
      </c>
      <c r="E28" s="7">
        <f t="shared" si="2"/>
        <v>6.3689999999999998</v>
      </c>
      <c r="F28" s="6"/>
    </row>
    <row r="29" spans="1:6" x14ac:dyDescent="0.25">
      <c r="A29" s="5"/>
      <c r="B29" s="12" t="s">
        <v>23</v>
      </c>
      <c r="C29" s="6">
        <v>1.94</v>
      </c>
      <c r="D29" s="6">
        <v>3.3</v>
      </c>
      <c r="E29" s="7">
        <f t="shared" si="2"/>
        <v>6.4019999999999992</v>
      </c>
      <c r="F29" s="6"/>
    </row>
    <row r="30" spans="1:6" x14ac:dyDescent="0.25">
      <c r="A30" s="5"/>
      <c r="B30" s="12" t="s">
        <v>317</v>
      </c>
      <c r="C30" s="6">
        <v>2.38</v>
      </c>
      <c r="D30" s="6">
        <v>3</v>
      </c>
      <c r="E30" s="7">
        <f t="shared" si="2"/>
        <v>7.14</v>
      </c>
      <c r="F30" s="6"/>
    </row>
    <row r="31" spans="1:6" x14ac:dyDescent="0.25">
      <c r="A31" s="5"/>
      <c r="B31" s="12" t="s">
        <v>317</v>
      </c>
      <c r="C31" s="6">
        <v>2.38</v>
      </c>
      <c r="D31" s="6">
        <v>3</v>
      </c>
      <c r="E31" s="7">
        <f t="shared" si="2"/>
        <v>7.14</v>
      </c>
      <c r="F31" s="6"/>
    </row>
    <row r="32" spans="1:6" x14ac:dyDescent="0.25">
      <c r="A32" s="5"/>
      <c r="B32" s="12" t="s">
        <v>317</v>
      </c>
      <c r="C32" s="6">
        <v>1.68</v>
      </c>
      <c r="D32" s="6">
        <v>3</v>
      </c>
      <c r="E32" s="7">
        <f t="shared" si="2"/>
        <v>5.04</v>
      </c>
      <c r="F32" s="6"/>
    </row>
    <row r="33" spans="1:6" x14ac:dyDescent="0.25">
      <c r="A33" s="5"/>
      <c r="B33" s="12" t="s">
        <v>317</v>
      </c>
      <c r="C33" s="6">
        <v>1.67</v>
      </c>
      <c r="D33" s="6">
        <v>3</v>
      </c>
      <c r="E33" s="7">
        <f t="shared" si="2"/>
        <v>5.01</v>
      </c>
      <c r="F33" s="6"/>
    </row>
    <row r="34" spans="1:6" x14ac:dyDescent="0.25">
      <c r="A34" s="5"/>
      <c r="B34" s="12" t="s">
        <v>317</v>
      </c>
      <c r="C34" s="12">
        <v>1.68</v>
      </c>
      <c r="D34" s="6">
        <v>3</v>
      </c>
      <c r="E34" s="7">
        <f t="shared" si="2"/>
        <v>5.04</v>
      </c>
      <c r="F34" s="6"/>
    </row>
    <row r="35" spans="1:6" x14ac:dyDescent="0.25">
      <c r="A35" s="8"/>
      <c r="B35" s="9"/>
      <c r="C35" s="9"/>
      <c r="D35" s="9"/>
      <c r="E35" s="10">
        <f>E25-SUM(E26:E34)</f>
        <v>85.755000000000024</v>
      </c>
      <c r="F35">
        <f>E35</f>
        <v>85.755000000000024</v>
      </c>
    </row>
    <row r="37" spans="1:6" x14ac:dyDescent="0.25">
      <c r="A37" s="13" t="s">
        <v>345</v>
      </c>
      <c r="B37" s="17" t="s">
        <v>324</v>
      </c>
      <c r="C37" s="3">
        <v>10.210000000000001</v>
      </c>
      <c r="D37" s="3">
        <v>5.31</v>
      </c>
      <c r="E37" s="4">
        <f>(C37+D37)*2*3.6</f>
        <v>111.744</v>
      </c>
    </row>
    <row r="38" spans="1:6" x14ac:dyDescent="0.25">
      <c r="A38" s="5"/>
      <c r="B38" s="12" t="s">
        <v>20</v>
      </c>
      <c r="C38" s="6">
        <v>1.99</v>
      </c>
      <c r="D38" s="6">
        <v>3.3</v>
      </c>
      <c r="E38" s="7">
        <f t="shared" ref="E38:E44" si="3">C38*D38</f>
        <v>6.5669999999999993</v>
      </c>
    </row>
    <row r="39" spans="1:6" x14ac:dyDescent="0.25">
      <c r="A39" s="5"/>
      <c r="B39" s="12" t="s">
        <v>23</v>
      </c>
      <c r="C39" s="6">
        <v>1.99</v>
      </c>
      <c r="D39" s="6">
        <v>3.3</v>
      </c>
      <c r="E39" s="7">
        <f t="shared" si="3"/>
        <v>6.5669999999999993</v>
      </c>
    </row>
    <row r="40" spans="1:6" x14ac:dyDescent="0.25">
      <c r="A40" s="5"/>
      <c r="B40" s="12" t="s">
        <v>23</v>
      </c>
      <c r="C40" s="6">
        <v>1.31</v>
      </c>
      <c r="D40" s="6">
        <v>3.3</v>
      </c>
      <c r="E40" s="7">
        <f t="shared" si="3"/>
        <v>4.3229999999999995</v>
      </c>
    </row>
    <row r="41" spans="1:6" x14ac:dyDescent="0.25">
      <c r="A41" s="5"/>
      <c r="B41" s="12" t="s">
        <v>317</v>
      </c>
      <c r="C41" s="6">
        <v>1.96</v>
      </c>
      <c r="D41" s="6">
        <v>3</v>
      </c>
      <c r="E41" s="7">
        <f t="shared" si="3"/>
        <v>5.88</v>
      </c>
    </row>
    <row r="42" spans="1:6" x14ac:dyDescent="0.25">
      <c r="A42" s="5"/>
      <c r="B42" s="12" t="s">
        <v>317</v>
      </c>
      <c r="C42" s="6">
        <v>1.68</v>
      </c>
      <c r="D42" s="6">
        <v>3</v>
      </c>
      <c r="E42" s="7">
        <f t="shared" si="3"/>
        <v>5.04</v>
      </c>
    </row>
    <row r="43" spans="1:6" x14ac:dyDescent="0.25">
      <c r="A43" s="5"/>
      <c r="B43" s="12" t="s">
        <v>317</v>
      </c>
      <c r="C43" s="6">
        <v>1.67</v>
      </c>
      <c r="D43" s="6">
        <v>3</v>
      </c>
      <c r="E43" s="7">
        <f t="shared" si="3"/>
        <v>5.01</v>
      </c>
    </row>
    <row r="44" spans="1:6" x14ac:dyDescent="0.25">
      <c r="A44" s="5"/>
      <c r="B44" s="12" t="s">
        <v>317</v>
      </c>
      <c r="C44" s="6">
        <v>1.68</v>
      </c>
      <c r="D44" s="6">
        <v>3</v>
      </c>
      <c r="E44" s="7">
        <f t="shared" si="3"/>
        <v>5.04</v>
      </c>
    </row>
    <row r="45" spans="1:6" x14ac:dyDescent="0.25">
      <c r="A45" s="8"/>
      <c r="B45" s="9"/>
      <c r="C45" s="9"/>
      <c r="D45" s="9"/>
      <c r="E45" s="10">
        <f>E37-SUM(E38:E44)</f>
        <v>73.317000000000007</v>
      </c>
      <c r="F45">
        <f>E45</f>
        <v>73.317000000000007</v>
      </c>
    </row>
    <row r="47" spans="1:6" x14ac:dyDescent="0.25">
      <c r="A47" s="13" t="s">
        <v>347</v>
      </c>
      <c r="B47" s="3" t="s">
        <v>348</v>
      </c>
      <c r="C47" s="3">
        <v>4.8</v>
      </c>
      <c r="D47" s="3">
        <v>1.69</v>
      </c>
      <c r="E47" s="4">
        <f>(C47+D47)*2*2.8</f>
        <v>36.344000000000001</v>
      </c>
    </row>
    <row r="48" spans="1:6" x14ac:dyDescent="0.25">
      <c r="A48" s="5"/>
      <c r="B48" s="6" t="s">
        <v>349</v>
      </c>
      <c r="C48" s="6">
        <v>2.5</v>
      </c>
      <c r="D48" s="6">
        <v>2.8</v>
      </c>
      <c r="E48" s="7">
        <f>C48*D48</f>
        <v>7</v>
      </c>
    </row>
    <row r="49" spans="1:6" x14ac:dyDescent="0.25">
      <c r="A49" s="5"/>
      <c r="B49" s="6" t="s">
        <v>350</v>
      </c>
      <c r="C49" s="6">
        <v>1</v>
      </c>
      <c r="D49" s="6">
        <v>2</v>
      </c>
      <c r="E49" s="7">
        <f>C49*D49</f>
        <v>2</v>
      </c>
    </row>
    <row r="50" spans="1:6" x14ac:dyDescent="0.25">
      <c r="A50" s="8"/>
      <c r="B50" s="9"/>
      <c r="C50" s="9"/>
      <c r="D50" s="9"/>
      <c r="E50" s="10">
        <f>E47-E48-E49</f>
        <v>27.344000000000001</v>
      </c>
      <c r="F50">
        <f>E50</f>
        <v>27.344000000000001</v>
      </c>
    </row>
    <row r="52" spans="1:6" x14ac:dyDescent="0.25">
      <c r="A52" s="13" t="s">
        <v>351</v>
      </c>
      <c r="B52" s="3" t="s">
        <v>352</v>
      </c>
      <c r="C52" s="3">
        <v>4.3</v>
      </c>
      <c r="D52" s="3">
        <v>2.5</v>
      </c>
      <c r="E52" s="4">
        <f>(C52+D52)*2*2.8</f>
        <v>38.08</v>
      </c>
    </row>
    <row r="53" spans="1:6" x14ac:dyDescent="0.25">
      <c r="A53" s="5"/>
      <c r="B53" s="6" t="s">
        <v>353</v>
      </c>
      <c r="C53" s="6">
        <v>2.56</v>
      </c>
      <c r="D53" s="6">
        <v>2.8</v>
      </c>
      <c r="E53" s="7">
        <f>C53*D53</f>
        <v>7.1679999999999993</v>
      </c>
    </row>
    <row r="54" spans="1:6" x14ac:dyDescent="0.25">
      <c r="A54" s="5"/>
      <c r="B54" s="6" t="s">
        <v>69</v>
      </c>
      <c r="C54" s="6">
        <v>2.56</v>
      </c>
      <c r="D54" s="6">
        <v>2.8</v>
      </c>
      <c r="E54" s="7">
        <f>C54*D54</f>
        <v>7.1679999999999993</v>
      </c>
    </row>
    <row r="55" spans="1:6" x14ac:dyDescent="0.25">
      <c r="A55" s="8"/>
      <c r="B55" s="9"/>
      <c r="C55" s="9"/>
      <c r="D55" s="9"/>
      <c r="E55" s="10">
        <f>E52-E53-E54</f>
        <v>23.744</v>
      </c>
      <c r="F55">
        <f>E55</f>
        <v>23.744</v>
      </c>
    </row>
    <row r="57" spans="1:6" x14ac:dyDescent="0.25">
      <c r="A57" s="18" t="s">
        <v>354</v>
      </c>
      <c r="B57" s="19" t="s">
        <v>330</v>
      </c>
      <c r="C57" s="3">
        <v>2.2999999999999998</v>
      </c>
      <c r="D57" s="3">
        <v>1.3</v>
      </c>
      <c r="E57" s="4">
        <f>(C57+D57)*2*2.8</f>
        <v>20.159999999999997</v>
      </c>
      <c r="F57" s="6"/>
    </row>
    <row r="58" spans="1:6" x14ac:dyDescent="0.25">
      <c r="A58" s="5"/>
      <c r="B58" s="6" t="s">
        <v>20</v>
      </c>
      <c r="C58" s="6">
        <v>0.92</v>
      </c>
      <c r="D58" s="6">
        <v>2.1</v>
      </c>
      <c r="E58" s="7">
        <f>C58*D58</f>
        <v>1.9320000000000002</v>
      </c>
      <c r="F58" s="6"/>
    </row>
    <row r="59" spans="1:6" x14ac:dyDescent="0.25">
      <c r="A59" s="8"/>
      <c r="B59" s="9"/>
      <c r="C59" s="9"/>
      <c r="D59" s="9"/>
      <c r="E59" s="10">
        <f>E57-E58</f>
        <v>18.227999999999998</v>
      </c>
      <c r="F59" s="6">
        <f>E59</f>
        <v>18.227999999999998</v>
      </c>
    </row>
    <row r="60" spans="1:6" x14ac:dyDescent="0.25">
      <c r="F60">
        <f>SUM(F11:F59)*2</f>
        <v>776.00000000000011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abSelected="1" topLeftCell="A145" workbookViewId="0">
      <selection activeCell="C149" sqref="C149:D149"/>
    </sheetView>
  </sheetViews>
  <sheetFormatPr defaultRowHeight="15" x14ac:dyDescent="0.25"/>
  <cols>
    <col min="2" max="2" width="27.140625" bestFit="1" customWidth="1"/>
  </cols>
  <sheetData>
    <row r="1" spans="1:6" ht="18.75" x14ac:dyDescent="0.3">
      <c r="A1" s="11">
        <v>6</v>
      </c>
      <c r="B1" s="11" t="s">
        <v>313</v>
      </c>
    </row>
    <row r="2" spans="1:6" x14ac:dyDescent="0.25">
      <c r="A2" s="1">
        <v>6.3</v>
      </c>
      <c r="B2" s="2" t="s">
        <v>357</v>
      </c>
      <c r="C2" s="3"/>
      <c r="D2" s="3"/>
      <c r="E2" s="4"/>
    </row>
    <row r="3" spans="1:6" x14ac:dyDescent="0.25">
      <c r="A3" s="5" t="s">
        <v>358</v>
      </c>
      <c r="B3" s="12" t="s">
        <v>316</v>
      </c>
      <c r="C3" s="6">
        <v>3.11</v>
      </c>
      <c r="D3" s="6">
        <v>2.2599999999999998</v>
      </c>
      <c r="E3" s="7">
        <f>(C3+D3)*2*3.6</f>
        <v>38.663999999999994</v>
      </c>
    </row>
    <row r="4" spans="1:6" x14ac:dyDescent="0.25">
      <c r="A4" s="5"/>
      <c r="B4" s="12" t="s">
        <v>20</v>
      </c>
      <c r="C4" s="6">
        <v>0.92</v>
      </c>
      <c r="D4" s="6">
        <v>3.1</v>
      </c>
      <c r="E4" s="7">
        <f>C4*D4</f>
        <v>2.8520000000000003</v>
      </c>
    </row>
    <row r="5" spans="1:6" x14ac:dyDescent="0.25">
      <c r="A5" s="8"/>
      <c r="B5" s="9"/>
      <c r="C5" s="9"/>
      <c r="D5" s="9"/>
      <c r="E5" s="10">
        <f>E3-E4</f>
        <v>35.811999999999998</v>
      </c>
      <c r="F5">
        <f>E5</f>
        <v>35.811999999999998</v>
      </c>
    </row>
    <row r="7" spans="1:6" x14ac:dyDescent="0.25">
      <c r="A7" s="13" t="s">
        <v>358</v>
      </c>
      <c r="B7" s="17" t="s">
        <v>320</v>
      </c>
      <c r="C7" s="3">
        <v>2.5</v>
      </c>
      <c r="D7" s="3">
        <v>3.57</v>
      </c>
      <c r="E7" s="4">
        <f>(C7+D7)*2*3.6</f>
        <v>43.704000000000001</v>
      </c>
    </row>
    <row r="8" spans="1:6" x14ac:dyDescent="0.25">
      <c r="A8" s="5"/>
      <c r="B8" s="12" t="s">
        <v>20</v>
      </c>
      <c r="C8" s="6">
        <v>1.44</v>
      </c>
      <c r="D8" s="6">
        <v>3.3</v>
      </c>
      <c r="E8" s="7">
        <f>C8*D8</f>
        <v>4.7519999999999998</v>
      </c>
    </row>
    <row r="9" spans="1:6" x14ac:dyDescent="0.25">
      <c r="A9" s="5"/>
      <c r="B9" s="12" t="s">
        <v>20</v>
      </c>
      <c r="C9" s="12">
        <v>1.71</v>
      </c>
      <c r="D9" s="12">
        <v>3.3</v>
      </c>
      <c r="E9" s="7">
        <f>C9*D9</f>
        <v>5.6429999999999998</v>
      </c>
    </row>
    <row r="10" spans="1:6" x14ac:dyDescent="0.25">
      <c r="A10" s="8"/>
      <c r="B10" s="9"/>
      <c r="C10" s="9"/>
      <c r="D10" s="9"/>
      <c r="E10" s="10">
        <f>E7-E8-E9</f>
        <v>33.308999999999997</v>
      </c>
      <c r="F10">
        <f>E10</f>
        <v>33.308999999999997</v>
      </c>
    </row>
    <row r="12" spans="1:6" x14ac:dyDescent="0.25">
      <c r="A12" s="13" t="s">
        <v>359</v>
      </c>
      <c r="B12" s="3" t="s">
        <v>360</v>
      </c>
      <c r="C12" s="3">
        <v>3.11</v>
      </c>
      <c r="D12" s="3">
        <v>1.04</v>
      </c>
      <c r="E12" s="4">
        <f>(C12+D12)*2*3.6</f>
        <v>29.880000000000003</v>
      </c>
    </row>
    <row r="13" spans="1:6" x14ac:dyDescent="0.25">
      <c r="A13" s="5"/>
      <c r="B13" s="6" t="s">
        <v>20</v>
      </c>
      <c r="C13" s="6">
        <v>0.72</v>
      </c>
      <c r="D13" s="6">
        <v>2.1</v>
      </c>
      <c r="E13" s="7">
        <f>C13*D13</f>
        <v>1.512</v>
      </c>
    </row>
    <row r="14" spans="1:6" x14ac:dyDescent="0.25">
      <c r="A14" s="8"/>
      <c r="B14" s="9"/>
      <c r="C14" s="9"/>
      <c r="D14" s="9"/>
      <c r="E14" s="10">
        <f>E12-E13</f>
        <v>28.368000000000002</v>
      </c>
      <c r="F14">
        <f>E14</f>
        <v>28.368000000000002</v>
      </c>
    </row>
    <row r="16" spans="1:6" x14ac:dyDescent="0.25">
      <c r="A16" s="13" t="s">
        <v>362</v>
      </c>
      <c r="B16" s="3" t="s">
        <v>361</v>
      </c>
      <c r="C16" s="3">
        <v>3.11</v>
      </c>
      <c r="D16" s="3">
        <v>1.05</v>
      </c>
      <c r="E16" s="4">
        <f>(C16+D16)*2*3.6</f>
        <v>29.952000000000002</v>
      </c>
    </row>
    <row r="17" spans="1:6" x14ac:dyDescent="0.25">
      <c r="A17" s="5"/>
      <c r="B17" s="6" t="s">
        <v>20</v>
      </c>
      <c r="C17" s="6">
        <v>0.72</v>
      </c>
      <c r="D17" s="6">
        <v>2.1</v>
      </c>
      <c r="E17" s="7">
        <f>C17*D17</f>
        <v>1.512</v>
      </c>
    </row>
    <row r="18" spans="1:6" x14ac:dyDescent="0.25">
      <c r="A18" s="8"/>
      <c r="B18" s="9"/>
      <c r="C18" s="9"/>
      <c r="D18" s="9"/>
      <c r="E18" s="10">
        <f>E16-E17</f>
        <v>28.44</v>
      </c>
      <c r="F18">
        <f>E18</f>
        <v>28.44</v>
      </c>
    </row>
    <row r="20" spans="1:6" x14ac:dyDescent="0.25">
      <c r="A20" s="13" t="s">
        <v>363</v>
      </c>
      <c r="B20" s="17" t="s">
        <v>368</v>
      </c>
      <c r="C20" s="3">
        <v>4.59</v>
      </c>
      <c r="D20" s="3">
        <v>3.57</v>
      </c>
      <c r="E20" s="4">
        <f>(C20+D20)*2*3.6</f>
        <v>58.752000000000002</v>
      </c>
    </row>
    <row r="21" spans="1:6" x14ac:dyDescent="0.25">
      <c r="A21" s="5"/>
      <c r="B21" s="12" t="s">
        <v>364</v>
      </c>
      <c r="C21" s="6">
        <v>1.44</v>
      </c>
      <c r="D21" s="6">
        <v>3.3</v>
      </c>
      <c r="E21" s="7">
        <f t="shared" ref="E21:E26" si="0">C21*D21</f>
        <v>4.7519999999999998</v>
      </c>
    </row>
    <row r="22" spans="1:6" x14ac:dyDescent="0.25">
      <c r="A22" s="5"/>
      <c r="B22" s="12" t="s">
        <v>365</v>
      </c>
      <c r="C22" s="12">
        <v>0.72</v>
      </c>
      <c r="D22" s="12">
        <v>2.1</v>
      </c>
      <c r="E22" s="7">
        <f t="shared" si="0"/>
        <v>1.512</v>
      </c>
    </row>
    <row r="23" spans="1:6" x14ac:dyDescent="0.25">
      <c r="A23" s="5"/>
      <c r="B23" s="12" t="s">
        <v>366</v>
      </c>
      <c r="C23" s="12">
        <v>0.72</v>
      </c>
      <c r="D23" s="12">
        <v>2.1</v>
      </c>
      <c r="E23" s="7">
        <f t="shared" si="0"/>
        <v>1.512</v>
      </c>
    </row>
    <row r="24" spans="1:6" x14ac:dyDescent="0.25">
      <c r="A24" s="5"/>
      <c r="B24" s="12" t="s">
        <v>367</v>
      </c>
      <c r="C24" s="12">
        <v>0.92</v>
      </c>
      <c r="D24" s="12">
        <v>2.1</v>
      </c>
      <c r="E24" s="7">
        <f t="shared" si="0"/>
        <v>1.9320000000000002</v>
      </c>
    </row>
    <row r="25" spans="1:6" x14ac:dyDescent="0.25">
      <c r="A25" s="5"/>
      <c r="B25" s="12" t="s">
        <v>23</v>
      </c>
      <c r="C25" s="12">
        <v>1.97</v>
      </c>
      <c r="D25" s="12">
        <v>3</v>
      </c>
      <c r="E25" s="14">
        <f t="shared" si="0"/>
        <v>5.91</v>
      </c>
    </row>
    <row r="26" spans="1:6" x14ac:dyDescent="0.25">
      <c r="A26" s="5"/>
      <c r="B26" s="12" t="s">
        <v>369</v>
      </c>
      <c r="C26" s="12">
        <v>1.5</v>
      </c>
      <c r="D26" s="12">
        <v>3.6</v>
      </c>
      <c r="E26" s="14">
        <f t="shared" si="0"/>
        <v>5.4</v>
      </c>
    </row>
    <row r="27" spans="1:6" x14ac:dyDescent="0.25">
      <c r="A27" s="5"/>
      <c r="B27" s="12" t="s">
        <v>370</v>
      </c>
      <c r="C27" s="12">
        <v>1.5</v>
      </c>
      <c r="D27" s="12">
        <v>3.11</v>
      </c>
      <c r="E27" s="14">
        <f>(C27+D27)*2*3.6</f>
        <v>33.192</v>
      </c>
    </row>
    <row r="28" spans="1:6" x14ac:dyDescent="0.25">
      <c r="A28" s="5"/>
      <c r="B28" s="12" t="s">
        <v>371</v>
      </c>
      <c r="C28" s="12">
        <v>1.5</v>
      </c>
      <c r="D28" s="12">
        <v>3.6</v>
      </c>
      <c r="E28" s="14">
        <f>C28*D28</f>
        <v>5.4</v>
      </c>
    </row>
    <row r="29" spans="1:6" x14ac:dyDescent="0.25">
      <c r="A29" s="5"/>
      <c r="B29" s="12" t="s">
        <v>372</v>
      </c>
      <c r="C29" s="12">
        <v>1.96</v>
      </c>
      <c r="D29" s="12">
        <v>3</v>
      </c>
      <c r="E29" s="14">
        <f>C29*D29</f>
        <v>5.88</v>
      </c>
    </row>
    <row r="30" spans="1:6" x14ac:dyDescent="0.25">
      <c r="A30" s="8"/>
      <c r="B30" s="9"/>
      <c r="C30" s="9"/>
      <c r="D30" s="9"/>
      <c r="E30" s="15">
        <f>E20+E27-SUM(E21:E26)-E28-E29</f>
        <v>59.645999999999994</v>
      </c>
      <c r="F30">
        <f>E30</f>
        <v>59.645999999999994</v>
      </c>
    </row>
    <row r="32" spans="1:6" x14ac:dyDescent="0.25">
      <c r="A32" s="13" t="s">
        <v>373</v>
      </c>
      <c r="B32" s="3" t="s">
        <v>329</v>
      </c>
      <c r="C32" s="3">
        <v>5.91</v>
      </c>
      <c r="D32" s="3">
        <v>2.5299999999999998</v>
      </c>
      <c r="E32" s="4">
        <f>(C32+D32)*2*3.6</f>
        <v>60.768000000000001</v>
      </c>
    </row>
    <row r="33" spans="1:6" x14ac:dyDescent="0.25">
      <c r="A33" s="5"/>
      <c r="B33" s="6" t="s">
        <v>374</v>
      </c>
      <c r="C33" s="6">
        <v>0.92</v>
      </c>
      <c r="D33" s="6">
        <v>2.1</v>
      </c>
      <c r="E33" s="7">
        <f>C33*D33</f>
        <v>1.9320000000000002</v>
      </c>
    </row>
    <row r="34" spans="1:6" x14ac:dyDescent="0.25">
      <c r="A34" s="5"/>
      <c r="B34" s="12" t="s">
        <v>23</v>
      </c>
      <c r="C34" s="6">
        <v>1.97</v>
      </c>
      <c r="D34" s="6">
        <v>3</v>
      </c>
      <c r="E34" s="7">
        <f>C34*D34</f>
        <v>5.91</v>
      </c>
    </row>
    <row r="35" spans="1:6" x14ac:dyDescent="0.25">
      <c r="A35" s="5"/>
      <c r="B35" s="12" t="s">
        <v>23</v>
      </c>
      <c r="C35" s="6">
        <v>1.62</v>
      </c>
      <c r="D35" s="6">
        <v>3</v>
      </c>
      <c r="E35" s="7">
        <f>C35*D35</f>
        <v>4.8600000000000003</v>
      </c>
    </row>
    <row r="36" spans="1:6" x14ac:dyDescent="0.25">
      <c r="A36" s="8"/>
      <c r="B36" s="9"/>
      <c r="C36" s="9"/>
      <c r="D36" s="9"/>
      <c r="E36" s="10">
        <f>E32-SUM(E33:E35)</f>
        <v>48.066000000000003</v>
      </c>
      <c r="F36">
        <f>E36</f>
        <v>48.066000000000003</v>
      </c>
    </row>
    <row r="38" spans="1:6" x14ac:dyDescent="0.25">
      <c r="A38" s="13" t="s">
        <v>375</v>
      </c>
      <c r="B38" s="3" t="s">
        <v>330</v>
      </c>
      <c r="C38" s="3">
        <v>4.1500000000000004</v>
      </c>
      <c r="D38" s="3">
        <v>3.55</v>
      </c>
      <c r="E38" s="4">
        <f>(C38+D38)*2*3.6</f>
        <v>55.440000000000005</v>
      </c>
    </row>
    <row r="39" spans="1:6" x14ac:dyDescent="0.25">
      <c r="A39" s="5"/>
      <c r="B39" s="6" t="s">
        <v>376</v>
      </c>
      <c r="C39" s="6">
        <v>0.92</v>
      </c>
      <c r="D39" s="6">
        <v>2.1</v>
      </c>
      <c r="E39" s="7">
        <f>C39*D39</f>
        <v>1.9320000000000002</v>
      </c>
    </row>
    <row r="40" spans="1:6" x14ac:dyDescent="0.25">
      <c r="A40" s="5"/>
      <c r="B40" s="12" t="s">
        <v>23</v>
      </c>
      <c r="C40" s="6">
        <v>1.2</v>
      </c>
      <c r="D40" s="6">
        <v>3</v>
      </c>
      <c r="E40" s="7">
        <f>C40*D40</f>
        <v>3.5999999999999996</v>
      </c>
    </row>
    <row r="41" spans="1:6" x14ac:dyDescent="0.25">
      <c r="A41" s="8"/>
      <c r="B41" s="16"/>
      <c r="C41" s="9"/>
      <c r="D41" s="9"/>
      <c r="E41" s="10">
        <f>E38-E39-E40</f>
        <v>49.908000000000001</v>
      </c>
      <c r="F41">
        <f>E41</f>
        <v>49.908000000000001</v>
      </c>
    </row>
    <row r="43" spans="1:6" x14ac:dyDescent="0.25">
      <c r="A43" s="13" t="s">
        <v>384</v>
      </c>
      <c r="B43" s="3" t="s">
        <v>332</v>
      </c>
      <c r="C43" s="3">
        <v>4.1500000000000004</v>
      </c>
      <c r="D43" s="3">
        <v>2.2400000000000002</v>
      </c>
      <c r="E43" s="4">
        <f>(C43+D43)*2*3.6</f>
        <v>46.008000000000003</v>
      </c>
    </row>
    <row r="44" spans="1:6" x14ac:dyDescent="0.25">
      <c r="A44" s="5"/>
      <c r="B44" s="6" t="s">
        <v>377</v>
      </c>
      <c r="C44" s="6">
        <v>1.96</v>
      </c>
      <c r="D44" s="6">
        <v>2.1</v>
      </c>
      <c r="E44" s="7">
        <f>C44*D44</f>
        <v>4.1159999999999997</v>
      </c>
    </row>
    <row r="45" spans="1:6" x14ac:dyDescent="0.25">
      <c r="A45" s="5"/>
      <c r="B45" s="6" t="s">
        <v>378</v>
      </c>
      <c r="C45" s="6">
        <v>1.23</v>
      </c>
      <c r="D45" s="6">
        <v>2.1</v>
      </c>
      <c r="E45" s="7">
        <f>C45*D45</f>
        <v>2.5830000000000002</v>
      </c>
    </row>
    <row r="46" spans="1:6" x14ac:dyDescent="0.25">
      <c r="A46" s="5"/>
      <c r="B46" s="6" t="s">
        <v>379</v>
      </c>
      <c r="C46" s="6">
        <v>0.92</v>
      </c>
      <c r="D46" s="6">
        <v>2.1</v>
      </c>
      <c r="E46" s="7">
        <f>C46*D46</f>
        <v>1.9320000000000002</v>
      </c>
    </row>
    <row r="47" spans="1:6" x14ac:dyDescent="0.25">
      <c r="A47" s="8"/>
      <c r="B47" s="9"/>
      <c r="C47" s="9"/>
      <c r="D47" s="9"/>
      <c r="E47" s="10">
        <f>E43-SUM(E44:E46)</f>
        <v>37.377000000000002</v>
      </c>
      <c r="F47">
        <f>E47</f>
        <v>37.377000000000002</v>
      </c>
    </row>
    <row r="49" spans="1:6" x14ac:dyDescent="0.25">
      <c r="A49" s="13" t="s">
        <v>385</v>
      </c>
      <c r="B49" s="3" t="s">
        <v>334</v>
      </c>
      <c r="C49" s="3">
        <v>3.17</v>
      </c>
      <c r="D49" s="3">
        <v>3.55</v>
      </c>
      <c r="E49" s="4">
        <f>(C49+D49)*2*3.6</f>
        <v>48.384</v>
      </c>
    </row>
    <row r="50" spans="1:6" x14ac:dyDescent="0.25">
      <c r="A50" s="5"/>
      <c r="B50" s="6" t="s">
        <v>380</v>
      </c>
      <c r="C50" s="6">
        <v>1.96</v>
      </c>
      <c r="D50" s="6">
        <v>2.1</v>
      </c>
      <c r="E50" s="7">
        <f>C50*D50</f>
        <v>4.1159999999999997</v>
      </c>
    </row>
    <row r="51" spans="1:6" x14ac:dyDescent="0.25">
      <c r="A51" s="5"/>
      <c r="B51" s="6" t="s">
        <v>23</v>
      </c>
      <c r="C51" s="6">
        <v>1.68</v>
      </c>
      <c r="D51" s="6">
        <v>3</v>
      </c>
      <c r="E51" s="7">
        <f>C51*D51</f>
        <v>5.04</v>
      </c>
    </row>
    <row r="52" spans="1:6" x14ac:dyDescent="0.25">
      <c r="A52" s="8"/>
      <c r="B52" s="9"/>
      <c r="C52" s="9"/>
      <c r="D52" s="9"/>
      <c r="E52" s="10">
        <f>E49-E50-E51</f>
        <v>39.228000000000002</v>
      </c>
      <c r="F52">
        <f>E52</f>
        <v>39.228000000000002</v>
      </c>
    </row>
    <row r="54" spans="1:6" x14ac:dyDescent="0.25">
      <c r="A54" s="13" t="s">
        <v>386</v>
      </c>
      <c r="B54" s="3" t="s">
        <v>337</v>
      </c>
      <c r="C54" s="3">
        <v>6.34</v>
      </c>
      <c r="D54" s="3">
        <v>2.2400000000000002</v>
      </c>
      <c r="E54" s="4">
        <f>(C54+D54)*2*3.6</f>
        <v>61.776000000000003</v>
      </c>
    </row>
    <row r="55" spans="1:6" x14ac:dyDescent="0.25">
      <c r="A55" s="5"/>
      <c r="B55" s="6" t="s">
        <v>372</v>
      </c>
      <c r="C55" s="6">
        <v>1.23</v>
      </c>
      <c r="D55" s="6">
        <v>2.1</v>
      </c>
      <c r="E55" s="7"/>
    </row>
    <row r="56" spans="1:6" x14ac:dyDescent="0.25">
      <c r="A56" s="5"/>
      <c r="B56" s="6" t="s">
        <v>390</v>
      </c>
      <c r="C56" s="6">
        <v>0.92</v>
      </c>
      <c r="D56" s="6">
        <v>2.1</v>
      </c>
      <c r="E56" s="7">
        <f>C56*D56</f>
        <v>1.9320000000000002</v>
      </c>
    </row>
    <row r="57" spans="1:6" x14ac:dyDescent="0.25">
      <c r="A57" s="5"/>
      <c r="B57" s="6" t="s">
        <v>391</v>
      </c>
      <c r="C57" s="6">
        <v>0.92</v>
      </c>
      <c r="D57" s="6">
        <v>2.1</v>
      </c>
      <c r="E57" s="7">
        <f>C57*D57</f>
        <v>1.9320000000000002</v>
      </c>
    </row>
    <row r="58" spans="1:6" x14ac:dyDescent="0.25">
      <c r="A58" s="5"/>
      <c r="B58" s="6" t="s">
        <v>383</v>
      </c>
      <c r="C58" s="6">
        <v>1.52</v>
      </c>
      <c r="D58" s="6">
        <v>3</v>
      </c>
      <c r="E58" s="7">
        <f>C58*D58</f>
        <v>4.5600000000000005</v>
      </c>
    </row>
    <row r="59" spans="1:6" x14ac:dyDescent="0.25">
      <c r="A59" s="8"/>
      <c r="B59" s="9"/>
      <c r="C59" s="9"/>
      <c r="D59" s="9"/>
      <c r="E59" s="10">
        <f>E54-SUM(E56:E58)</f>
        <v>53.352000000000004</v>
      </c>
      <c r="F59">
        <f>E59</f>
        <v>53.352000000000004</v>
      </c>
    </row>
    <row r="61" spans="1:6" x14ac:dyDescent="0.25">
      <c r="A61" s="13" t="s">
        <v>387</v>
      </c>
      <c r="B61" s="3" t="s">
        <v>388</v>
      </c>
      <c r="C61" s="3">
        <v>3.05</v>
      </c>
      <c r="D61" s="3">
        <v>3.55</v>
      </c>
      <c r="E61" s="4">
        <f>(C61+D61)*2*3.6</f>
        <v>47.519999999999996</v>
      </c>
    </row>
    <row r="62" spans="1:6" x14ac:dyDescent="0.25">
      <c r="A62" s="5"/>
      <c r="B62" s="6" t="s">
        <v>380</v>
      </c>
      <c r="C62" s="6">
        <v>0.92</v>
      </c>
      <c r="D62" s="6">
        <v>2.1</v>
      </c>
      <c r="E62" s="7">
        <f>C62*D62</f>
        <v>1.9320000000000002</v>
      </c>
    </row>
    <row r="63" spans="1:6" x14ac:dyDescent="0.25">
      <c r="A63" s="5"/>
      <c r="B63" s="6" t="s">
        <v>389</v>
      </c>
      <c r="C63" s="6">
        <v>1.1599999999999999</v>
      </c>
      <c r="D63" s="6">
        <v>3</v>
      </c>
      <c r="E63" s="7">
        <f>C63*D63</f>
        <v>3.4799999999999995</v>
      </c>
    </row>
    <row r="64" spans="1:6" x14ac:dyDescent="0.25">
      <c r="A64" s="8"/>
      <c r="B64" s="9"/>
      <c r="C64" s="9"/>
      <c r="D64" s="9"/>
      <c r="E64" s="10">
        <f>E61-E62-E63</f>
        <v>42.107999999999997</v>
      </c>
      <c r="F64">
        <f>E64</f>
        <v>42.107999999999997</v>
      </c>
    </row>
    <row r="66" spans="1:6" x14ac:dyDescent="0.25">
      <c r="A66" s="13" t="s">
        <v>392</v>
      </c>
      <c r="B66" s="3" t="s">
        <v>393</v>
      </c>
      <c r="C66" s="3">
        <v>5.91</v>
      </c>
      <c r="D66" s="3">
        <v>5.91</v>
      </c>
      <c r="E66" s="4">
        <f>(C66+D66)*2*3.6</f>
        <v>85.103999999999999</v>
      </c>
      <c r="F66" s="6"/>
    </row>
    <row r="67" spans="1:6" x14ac:dyDescent="0.25">
      <c r="A67" s="5"/>
      <c r="B67" s="6" t="s">
        <v>499</v>
      </c>
      <c r="C67" s="6">
        <v>3.41</v>
      </c>
      <c r="D67" s="6">
        <v>3.41</v>
      </c>
      <c r="E67" s="7">
        <f>(C67+D67)*3.6</f>
        <v>24.552000000000003</v>
      </c>
      <c r="F67" s="6"/>
    </row>
    <row r="68" spans="1:6" x14ac:dyDescent="0.25">
      <c r="A68" s="5"/>
      <c r="B68" s="6" t="s">
        <v>54</v>
      </c>
      <c r="C68" s="6">
        <v>4.75</v>
      </c>
      <c r="D68" s="6">
        <v>3.6</v>
      </c>
      <c r="E68" s="7">
        <f t="shared" ref="E68:E74" si="1">C68*D68</f>
        <v>17.100000000000001</v>
      </c>
      <c r="F68" s="6"/>
    </row>
    <row r="69" spans="1:6" x14ac:dyDescent="0.25">
      <c r="A69" s="5"/>
      <c r="B69" s="6" t="s">
        <v>23</v>
      </c>
      <c r="C69" s="6">
        <v>2.4</v>
      </c>
      <c r="D69" s="6">
        <v>3.3</v>
      </c>
      <c r="E69" s="7">
        <f t="shared" si="1"/>
        <v>7.919999999999999</v>
      </c>
      <c r="F69" s="6"/>
    </row>
    <row r="70" spans="1:6" x14ac:dyDescent="0.25">
      <c r="A70" s="5"/>
      <c r="B70" s="6" t="s">
        <v>23</v>
      </c>
      <c r="C70" s="6">
        <v>1.105</v>
      </c>
      <c r="D70" s="6">
        <v>3.3</v>
      </c>
      <c r="E70" s="7">
        <f t="shared" si="1"/>
        <v>3.6464999999999996</v>
      </c>
      <c r="F70" s="6"/>
    </row>
    <row r="71" spans="1:6" x14ac:dyDescent="0.25">
      <c r="A71" s="5"/>
      <c r="B71" s="6" t="s">
        <v>23</v>
      </c>
      <c r="C71" s="6">
        <v>1.105</v>
      </c>
      <c r="D71" s="6">
        <v>3.3</v>
      </c>
      <c r="E71" s="7">
        <f t="shared" si="1"/>
        <v>3.6464999999999996</v>
      </c>
      <c r="F71" s="6"/>
    </row>
    <row r="72" spans="1:6" x14ac:dyDescent="0.25">
      <c r="A72" s="5"/>
      <c r="B72" s="6" t="s">
        <v>317</v>
      </c>
      <c r="C72" s="6">
        <v>1.52</v>
      </c>
      <c r="D72" s="6">
        <v>3</v>
      </c>
      <c r="E72" s="7">
        <f t="shared" si="1"/>
        <v>4.5600000000000005</v>
      </c>
      <c r="F72" s="6"/>
    </row>
    <row r="73" spans="1:6" x14ac:dyDescent="0.25">
      <c r="A73" s="5"/>
      <c r="B73" s="12" t="s">
        <v>317</v>
      </c>
      <c r="C73" s="12">
        <v>1.52</v>
      </c>
      <c r="D73" s="12">
        <v>3</v>
      </c>
      <c r="E73" s="14">
        <f t="shared" si="1"/>
        <v>4.5600000000000005</v>
      </c>
      <c r="F73" s="6"/>
    </row>
    <row r="74" spans="1:6" x14ac:dyDescent="0.25">
      <c r="A74" s="5"/>
      <c r="B74" s="12" t="s">
        <v>492</v>
      </c>
      <c r="C74" s="6">
        <f>(1.08+0.25)*4</f>
        <v>5.32</v>
      </c>
      <c r="D74" s="12">
        <v>3.6</v>
      </c>
      <c r="E74" s="14">
        <f t="shared" si="1"/>
        <v>19.152000000000001</v>
      </c>
    </row>
    <row r="75" spans="1:6" x14ac:dyDescent="0.25">
      <c r="A75" s="8"/>
      <c r="B75" s="9"/>
      <c r="C75" s="9"/>
      <c r="D75" s="9"/>
      <c r="E75" s="15">
        <f>E66-E67+E68+E74-SUM(E70:E73)</f>
        <v>80.390999999999991</v>
      </c>
      <c r="F75">
        <f>E75</f>
        <v>80.390999999999991</v>
      </c>
    </row>
    <row r="77" spans="1:6" x14ac:dyDescent="0.25">
      <c r="A77" s="13" t="s">
        <v>394</v>
      </c>
      <c r="B77" s="3" t="s">
        <v>395</v>
      </c>
      <c r="C77" s="3">
        <v>1.96</v>
      </c>
      <c r="D77" s="3">
        <v>6.34</v>
      </c>
      <c r="E77" s="4">
        <f>(C77+D77)*2*3.6</f>
        <v>59.760000000000005</v>
      </c>
    </row>
    <row r="78" spans="1:6" x14ac:dyDescent="0.25">
      <c r="A78" s="5"/>
      <c r="B78" s="6" t="s">
        <v>383</v>
      </c>
      <c r="C78" s="6">
        <v>1.52</v>
      </c>
      <c r="D78" s="6">
        <v>3</v>
      </c>
      <c r="E78" s="7">
        <f>C78*D78</f>
        <v>4.5600000000000005</v>
      </c>
    </row>
    <row r="79" spans="1:6" x14ac:dyDescent="0.25">
      <c r="A79" s="5"/>
      <c r="B79" s="6" t="s">
        <v>396</v>
      </c>
      <c r="C79" s="6">
        <v>1.52</v>
      </c>
      <c r="D79" s="6">
        <v>3</v>
      </c>
      <c r="E79" s="7">
        <f>C79*D79</f>
        <v>4.5600000000000005</v>
      </c>
    </row>
    <row r="80" spans="1:6" x14ac:dyDescent="0.25">
      <c r="A80" s="5"/>
      <c r="B80" s="6" t="s">
        <v>397</v>
      </c>
      <c r="C80" s="6">
        <v>0.92</v>
      </c>
      <c r="D80" s="6">
        <v>2.1</v>
      </c>
      <c r="E80" s="7">
        <f>C80*D80</f>
        <v>1.9320000000000002</v>
      </c>
    </row>
    <row r="81" spans="1:6" x14ac:dyDescent="0.25">
      <c r="A81" s="5"/>
      <c r="B81" s="6" t="s">
        <v>398</v>
      </c>
      <c r="C81" s="6">
        <v>0.92</v>
      </c>
      <c r="D81" s="6">
        <v>2.1</v>
      </c>
      <c r="E81" s="7">
        <f>C81*D81</f>
        <v>1.9320000000000002</v>
      </c>
    </row>
    <row r="82" spans="1:6" x14ac:dyDescent="0.25">
      <c r="A82" s="8"/>
      <c r="B82" s="9"/>
      <c r="C82" s="9"/>
      <c r="D82" s="9"/>
      <c r="E82" s="10">
        <f>E77-SUM(E78:E81)</f>
        <v>46.776000000000003</v>
      </c>
      <c r="F82">
        <f>E82</f>
        <v>46.776000000000003</v>
      </c>
    </row>
    <row r="84" spans="1:6" x14ac:dyDescent="0.25">
      <c r="A84" s="13" t="s">
        <v>401</v>
      </c>
      <c r="B84" s="3" t="s">
        <v>399</v>
      </c>
      <c r="C84" s="3">
        <v>3.04</v>
      </c>
      <c r="D84" s="3">
        <v>3.83</v>
      </c>
      <c r="E84" s="4">
        <f>(C84+D84)*2*3.6</f>
        <v>49.463999999999999</v>
      </c>
    </row>
    <row r="85" spans="1:6" x14ac:dyDescent="0.25">
      <c r="A85" s="5"/>
      <c r="B85" s="6" t="s">
        <v>380</v>
      </c>
      <c r="C85" s="6">
        <v>0.92</v>
      </c>
      <c r="D85" s="6">
        <v>2.1</v>
      </c>
      <c r="E85" s="7">
        <f>C85*D85</f>
        <v>1.9320000000000002</v>
      </c>
    </row>
    <row r="86" spans="1:6" x14ac:dyDescent="0.25">
      <c r="A86" s="5"/>
      <c r="B86" s="6" t="s">
        <v>389</v>
      </c>
      <c r="C86" s="6">
        <v>1.55</v>
      </c>
      <c r="D86" s="6">
        <v>3</v>
      </c>
      <c r="E86" s="7">
        <f>C86*D86</f>
        <v>4.6500000000000004</v>
      </c>
    </row>
    <row r="87" spans="1:6" x14ac:dyDescent="0.25">
      <c r="A87" s="8"/>
      <c r="B87" s="9"/>
      <c r="C87" s="9"/>
      <c r="D87" s="9"/>
      <c r="E87" s="10">
        <f>E84-E85-E86</f>
        <v>42.881999999999998</v>
      </c>
      <c r="F87">
        <f>E87</f>
        <v>42.881999999999998</v>
      </c>
    </row>
    <row r="89" spans="1:6" x14ac:dyDescent="0.25">
      <c r="A89" s="13" t="s">
        <v>402</v>
      </c>
      <c r="B89" s="3" t="s">
        <v>408</v>
      </c>
      <c r="C89" s="3">
        <v>3.18</v>
      </c>
      <c r="D89" s="3">
        <v>3.83</v>
      </c>
      <c r="E89" s="4">
        <f>(C89+D89)*2*3.6</f>
        <v>50.472000000000001</v>
      </c>
    </row>
    <row r="90" spans="1:6" x14ac:dyDescent="0.25">
      <c r="A90" s="5"/>
      <c r="B90" s="6" t="s">
        <v>380</v>
      </c>
      <c r="C90" s="6">
        <v>0.92</v>
      </c>
      <c r="D90" s="6">
        <v>2.1</v>
      </c>
      <c r="E90" s="7">
        <f>C90*D90</f>
        <v>1.9320000000000002</v>
      </c>
    </row>
    <row r="91" spans="1:6" x14ac:dyDescent="0.25">
      <c r="A91" s="5"/>
      <c r="B91" s="6" t="s">
        <v>389</v>
      </c>
      <c r="C91" s="6">
        <v>1.68</v>
      </c>
      <c r="D91" s="6">
        <v>3</v>
      </c>
      <c r="E91" s="7">
        <f>C91*D91</f>
        <v>5.04</v>
      </c>
    </row>
    <row r="92" spans="1:6" x14ac:dyDescent="0.25">
      <c r="A92" s="8"/>
      <c r="B92" s="9"/>
      <c r="C92" s="9"/>
      <c r="D92" s="9"/>
      <c r="E92" s="10">
        <f>E89-E90-E91</f>
        <v>43.5</v>
      </c>
      <c r="F92">
        <f>E92</f>
        <v>43.5</v>
      </c>
    </row>
    <row r="94" spans="1:6" x14ac:dyDescent="0.25">
      <c r="A94" s="13" t="s">
        <v>403</v>
      </c>
      <c r="B94" s="3" t="s">
        <v>400</v>
      </c>
      <c r="C94" s="3">
        <v>3.09</v>
      </c>
      <c r="D94" s="3">
        <v>3.99</v>
      </c>
      <c r="E94" s="4">
        <f>(C94+D94)*2*3.6</f>
        <v>50.975999999999999</v>
      </c>
    </row>
    <row r="95" spans="1:6" x14ac:dyDescent="0.25">
      <c r="A95" s="5"/>
      <c r="B95" s="6" t="s">
        <v>404</v>
      </c>
      <c r="C95" s="6">
        <v>1.68</v>
      </c>
      <c r="D95" s="6">
        <v>3.3</v>
      </c>
      <c r="E95" s="7">
        <f>C95*D95</f>
        <v>5.5439999999999996</v>
      </c>
    </row>
    <row r="96" spans="1:6" x14ac:dyDescent="0.25">
      <c r="A96" s="5"/>
      <c r="B96" s="6" t="s">
        <v>405</v>
      </c>
      <c r="C96" s="6">
        <v>1.52</v>
      </c>
      <c r="D96" s="6">
        <v>3.6</v>
      </c>
      <c r="E96" s="7">
        <f>C96*D96</f>
        <v>5.4720000000000004</v>
      </c>
    </row>
    <row r="97" spans="1:6" x14ac:dyDescent="0.25">
      <c r="A97" s="5"/>
      <c r="B97" s="6" t="s">
        <v>406</v>
      </c>
      <c r="C97" s="6">
        <v>1.96</v>
      </c>
      <c r="D97" s="6">
        <v>3.6</v>
      </c>
      <c r="E97" s="7">
        <f>C97*D97</f>
        <v>7.056</v>
      </c>
    </row>
    <row r="98" spans="1:6" x14ac:dyDescent="0.25">
      <c r="A98" s="8"/>
      <c r="B98" s="9"/>
      <c r="C98" s="9"/>
      <c r="D98" s="9"/>
      <c r="E98" s="10">
        <f>E94-SUM(E95:E97)</f>
        <v>32.903999999999996</v>
      </c>
      <c r="F98">
        <f>E98</f>
        <v>32.903999999999996</v>
      </c>
    </row>
    <row r="100" spans="1:6" x14ac:dyDescent="0.25">
      <c r="A100" s="13" t="s">
        <v>407</v>
      </c>
      <c r="B100" s="3" t="s">
        <v>409</v>
      </c>
      <c r="C100" s="3">
        <v>1.8</v>
      </c>
      <c r="D100" s="3">
        <v>3.09</v>
      </c>
      <c r="E100" s="4">
        <f>(C100+D100)*2*3.6</f>
        <v>35.207999999999998</v>
      </c>
    </row>
    <row r="101" spans="1:6" x14ac:dyDescent="0.25">
      <c r="A101" s="5"/>
      <c r="B101" s="6" t="s">
        <v>410</v>
      </c>
      <c r="C101" s="6">
        <v>1.68</v>
      </c>
      <c r="D101" s="6">
        <v>3.3</v>
      </c>
      <c r="E101" s="7">
        <f>C101*D101</f>
        <v>5.5439999999999996</v>
      </c>
    </row>
    <row r="102" spans="1:6" x14ac:dyDescent="0.25">
      <c r="A102" s="5"/>
      <c r="B102" s="6" t="s">
        <v>412</v>
      </c>
      <c r="C102" s="6">
        <v>1.68</v>
      </c>
      <c r="D102" s="6">
        <v>3.3</v>
      </c>
      <c r="E102" s="7">
        <f>C102*D102</f>
        <v>5.5439999999999996</v>
      </c>
    </row>
    <row r="103" spans="1:6" x14ac:dyDescent="0.25">
      <c r="A103" s="8"/>
      <c r="B103" s="9"/>
      <c r="C103" s="9"/>
      <c r="D103" s="9"/>
      <c r="E103" s="10">
        <f>E100-E101-E102</f>
        <v>24.119999999999997</v>
      </c>
      <c r="F103">
        <f>E103</f>
        <v>24.119999999999997</v>
      </c>
    </row>
    <row r="105" spans="1:6" x14ac:dyDescent="0.25">
      <c r="A105" s="13" t="s">
        <v>414</v>
      </c>
      <c r="B105" s="3" t="s">
        <v>413</v>
      </c>
      <c r="C105" s="3">
        <v>3.3</v>
      </c>
      <c r="D105" s="3">
        <v>3.83</v>
      </c>
      <c r="E105" s="4">
        <f>(C105+D105)*2*3.6</f>
        <v>51.335999999999999</v>
      </c>
    </row>
    <row r="106" spans="1:6" x14ac:dyDescent="0.25">
      <c r="A106" s="5"/>
      <c r="B106" s="6" t="s">
        <v>415</v>
      </c>
      <c r="C106" s="6">
        <v>0.92</v>
      </c>
      <c r="D106" s="6">
        <v>2.1</v>
      </c>
      <c r="E106" s="7">
        <f>C106*D106</f>
        <v>1.9320000000000002</v>
      </c>
    </row>
    <row r="107" spans="1:6" x14ac:dyDescent="0.25">
      <c r="A107" s="5"/>
      <c r="B107" s="6" t="s">
        <v>23</v>
      </c>
      <c r="C107" s="6">
        <v>1.64</v>
      </c>
      <c r="D107" s="6">
        <v>3.3</v>
      </c>
      <c r="E107" s="7">
        <f>C107*D107</f>
        <v>5.411999999999999</v>
      </c>
    </row>
    <row r="108" spans="1:6" x14ac:dyDescent="0.25">
      <c r="A108" s="8"/>
      <c r="B108" s="9"/>
      <c r="C108" s="9"/>
      <c r="D108" s="9"/>
      <c r="E108" s="10">
        <f>E105-E106-E107</f>
        <v>43.991999999999997</v>
      </c>
      <c r="F108">
        <f>E108</f>
        <v>43.991999999999997</v>
      </c>
    </row>
    <row r="110" spans="1:6" x14ac:dyDescent="0.25">
      <c r="A110" s="13" t="s">
        <v>417</v>
      </c>
      <c r="B110" s="3" t="s">
        <v>416</v>
      </c>
      <c r="C110" s="3">
        <v>3.03</v>
      </c>
      <c r="D110" s="3">
        <v>3.83</v>
      </c>
      <c r="E110" s="4">
        <f>(C110+D110)*2*3.6</f>
        <v>49.391999999999996</v>
      </c>
    </row>
    <row r="111" spans="1:6" x14ac:dyDescent="0.25">
      <c r="A111" s="5"/>
      <c r="B111" s="6" t="s">
        <v>415</v>
      </c>
      <c r="C111" s="6">
        <v>0.92</v>
      </c>
      <c r="D111" s="6">
        <v>2.1</v>
      </c>
      <c r="E111" s="7">
        <f>C111*D111</f>
        <v>1.9320000000000002</v>
      </c>
    </row>
    <row r="112" spans="1:6" x14ac:dyDescent="0.25">
      <c r="A112" s="5"/>
      <c r="B112" s="6" t="s">
        <v>23</v>
      </c>
      <c r="C112" s="6">
        <v>1.55</v>
      </c>
      <c r="D112" s="6">
        <v>3.3</v>
      </c>
      <c r="E112" s="7">
        <f>C112*D112</f>
        <v>5.1150000000000002</v>
      </c>
    </row>
    <row r="113" spans="1:6" x14ac:dyDescent="0.25">
      <c r="A113" s="8"/>
      <c r="B113" s="9"/>
      <c r="C113" s="9"/>
      <c r="D113" s="9"/>
      <c r="E113" s="10">
        <f>E110-E111-E112</f>
        <v>42.344999999999992</v>
      </c>
      <c r="F113">
        <f>E113</f>
        <v>42.344999999999992</v>
      </c>
    </row>
    <row r="115" spans="1:6" x14ac:dyDescent="0.25">
      <c r="A115" s="13" t="s">
        <v>418</v>
      </c>
      <c r="B115" s="3" t="s">
        <v>419</v>
      </c>
      <c r="C115" s="3">
        <v>7.38</v>
      </c>
      <c r="D115" s="3">
        <v>6.21</v>
      </c>
      <c r="E115" s="4">
        <f>(C115+D115)*2*3.6</f>
        <v>97.847999999999999</v>
      </c>
    </row>
    <row r="116" spans="1:6" x14ac:dyDescent="0.25">
      <c r="A116" s="5"/>
      <c r="B116" s="6" t="s">
        <v>415</v>
      </c>
      <c r="C116" s="6">
        <v>1.65</v>
      </c>
      <c r="D116" s="6">
        <v>2.1</v>
      </c>
      <c r="E116" s="7">
        <f>C116*D116</f>
        <v>3.4649999999999999</v>
      </c>
    </row>
    <row r="117" spans="1:6" x14ac:dyDescent="0.25">
      <c r="A117" s="5"/>
      <c r="B117" s="6" t="s">
        <v>415</v>
      </c>
      <c r="C117" s="6">
        <v>1.65</v>
      </c>
      <c r="D117" s="6">
        <v>2.1</v>
      </c>
      <c r="E117" s="7">
        <f>C117*D117</f>
        <v>3.4649999999999999</v>
      </c>
    </row>
    <row r="118" spans="1:6" x14ac:dyDescent="0.25">
      <c r="A118" s="5"/>
      <c r="B118" s="6" t="s">
        <v>23</v>
      </c>
      <c r="C118" s="6">
        <v>2.0499999999999998</v>
      </c>
      <c r="D118" s="6">
        <v>3.3</v>
      </c>
      <c r="E118" s="7">
        <f>C118*D118</f>
        <v>6.7649999999999988</v>
      </c>
    </row>
    <row r="119" spans="1:6" x14ac:dyDescent="0.25">
      <c r="A119" s="8"/>
      <c r="B119" s="9"/>
      <c r="C119" s="9"/>
      <c r="D119" s="9"/>
      <c r="E119" s="10">
        <f>E115-SUM(E116:E118)</f>
        <v>84.153000000000006</v>
      </c>
      <c r="F119">
        <f>E119</f>
        <v>84.153000000000006</v>
      </c>
    </row>
    <row r="121" spans="1:6" x14ac:dyDescent="0.25">
      <c r="A121" s="13" t="s">
        <v>422</v>
      </c>
      <c r="B121" s="3" t="s">
        <v>423</v>
      </c>
      <c r="C121" s="3">
        <v>6.57</v>
      </c>
      <c r="D121" s="3">
        <v>1.96</v>
      </c>
      <c r="E121" s="4">
        <f>(C121+D121)*2*3.6</f>
        <v>61.416000000000011</v>
      </c>
    </row>
    <row r="122" spans="1:6" x14ac:dyDescent="0.25">
      <c r="A122" s="5"/>
      <c r="B122" s="6" t="s">
        <v>411</v>
      </c>
      <c r="C122" s="6">
        <v>0.92</v>
      </c>
      <c r="D122" s="6">
        <v>2.1</v>
      </c>
      <c r="E122" s="7">
        <f>C122*D122</f>
        <v>1.9320000000000002</v>
      </c>
    </row>
    <row r="123" spans="1:6" x14ac:dyDescent="0.25">
      <c r="A123" s="5"/>
      <c r="B123" s="6" t="s">
        <v>420</v>
      </c>
      <c r="C123" s="6">
        <v>0.92</v>
      </c>
      <c r="D123" s="6">
        <v>2.1</v>
      </c>
      <c r="E123" s="7">
        <f>C123*D123</f>
        <v>1.9320000000000002</v>
      </c>
    </row>
    <row r="124" spans="1:6" x14ac:dyDescent="0.25">
      <c r="A124" s="5"/>
      <c r="B124" s="6" t="s">
        <v>421</v>
      </c>
      <c r="C124" s="6">
        <v>1.65</v>
      </c>
      <c r="D124" s="6">
        <v>2.1</v>
      </c>
      <c r="E124" s="7">
        <f>C124*D124</f>
        <v>3.4649999999999999</v>
      </c>
    </row>
    <row r="125" spans="1:6" x14ac:dyDescent="0.25">
      <c r="A125" s="5"/>
      <c r="B125" s="6" t="s">
        <v>421</v>
      </c>
      <c r="C125" s="6">
        <v>1.65</v>
      </c>
      <c r="D125" s="6">
        <v>2.1</v>
      </c>
      <c r="E125" s="7">
        <f>C125*D125</f>
        <v>3.4649999999999999</v>
      </c>
    </row>
    <row r="126" spans="1:6" x14ac:dyDescent="0.25">
      <c r="A126" s="5"/>
      <c r="B126" s="6" t="s">
        <v>396</v>
      </c>
      <c r="C126" s="6">
        <v>1.96</v>
      </c>
      <c r="D126" s="6">
        <v>3.6</v>
      </c>
      <c r="E126" s="7">
        <f>C126*D126</f>
        <v>7.056</v>
      </c>
    </row>
    <row r="127" spans="1:6" x14ac:dyDescent="0.25">
      <c r="A127" s="8"/>
      <c r="B127" s="9"/>
      <c r="C127" s="9"/>
      <c r="D127" s="9"/>
      <c r="E127" s="10">
        <f>E121-SUM(E122:E126)</f>
        <v>43.56600000000001</v>
      </c>
      <c r="F127">
        <f>E127</f>
        <v>43.56600000000001</v>
      </c>
    </row>
    <row r="129" spans="1:6" x14ac:dyDescent="0.25">
      <c r="A129" s="13" t="s">
        <v>426</v>
      </c>
      <c r="B129" s="3" t="s">
        <v>424</v>
      </c>
      <c r="C129" s="3">
        <v>3.11</v>
      </c>
      <c r="D129" s="3">
        <v>1.84</v>
      </c>
      <c r="E129" s="4">
        <f>(C129+D129)*2*3.6</f>
        <v>35.64</v>
      </c>
    </row>
    <row r="130" spans="1:6" x14ac:dyDescent="0.25">
      <c r="A130" s="5"/>
      <c r="B130" s="6" t="s">
        <v>425</v>
      </c>
      <c r="C130" s="6">
        <v>1.27</v>
      </c>
      <c r="D130" s="6">
        <v>3.3</v>
      </c>
      <c r="E130" s="7">
        <f>C130*D130</f>
        <v>4.1909999999999998</v>
      </c>
    </row>
    <row r="131" spans="1:6" x14ac:dyDescent="0.25">
      <c r="A131" s="8"/>
      <c r="B131" s="9"/>
      <c r="C131" s="9"/>
      <c r="D131" s="9"/>
      <c r="E131" s="10">
        <f>E129-E130</f>
        <v>31.449000000000002</v>
      </c>
      <c r="F131">
        <f>E131</f>
        <v>31.449000000000002</v>
      </c>
    </row>
    <row r="133" spans="1:6" x14ac:dyDescent="0.25">
      <c r="A133" s="13" t="s">
        <v>427</v>
      </c>
      <c r="B133" s="3" t="s">
        <v>88</v>
      </c>
      <c r="C133" s="3">
        <v>2.2999999999999998</v>
      </c>
      <c r="D133" s="3">
        <v>1.3</v>
      </c>
      <c r="E133" s="4">
        <f>(C133+D133)*2*3.6</f>
        <v>25.919999999999998</v>
      </c>
      <c r="F133" s="6"/>
    </row>
    <row r="134" spans="1:6" x14ac:dyDescent="0.25">
      <c r="A134" s="5"/>
      <c r="B134" s="6" t="s">
        <v>20</v>
      </c>
      <c r="C134" s="6">
        <v>0.92</v>
      </c>
      <c r="D134" s="6">
        <v>2.1</v>
      </c>
      <c r="E134" s="7">
        <f>C134*D134</f>
        <v>1.9320000000000002</v>
      </c>
      <c r="F134" s="6"/>
    </row>
    <row r="135" spans="1:6" x14ac:dyDescent="0.25">
      <c r="A135" s="8"/>
      <c r="B135" s="9"/>
      <c r="C135" s="9"/>
      <c r="D135" s="9"/>
      <c r="E135" s="10">
        <f>E133-E134</f>
        <v>23.988</v>
      </c>
      <c r="F135" s="6">
        <f>E135</f>
        <v>23.988</v>
      </c>
    </row>
    <row r="136" spans="1:6" x14ac:dyDescent="0.25">
      <c r="A136" s="6"/>
      <c r="B136" s="6"/>
      <c r="C136" s="6"/>
      <c r="D136" s="6"/>
      <c r="E136" s="6"/>
      <c r="F136" s="6"/>
    </row>
    <row r="137" spans="1:6" x14ac:dyDescent="0.25">
      <c r="A137" s="13" t="s">
        <v>428</v>
      </c>
      <c r="B137" s="3" t="s">
        <v>89</v>
      </c>
      <c r="C137" s="3">
        <v>1.32</v>
      </c>
      <c r="D137" s="3">
        <v>1.64</v>
      </c>
      <c r="E137" s="4">
        <f>(C137+D137)*2*3.6</f>
        <v>21.312000000000001</v>
      </c>
      <c r="F137" s="6"/>
    </row>
    <row r="138" spans="1:6" x14ac:dyDescent="0.25">
      <c r="A138" s="5"/>
      <c r="B138" s="6"/>
      <c r="C138" s="6">
        <v>0.92</v>
      </c>
      <c r="D138" s="6">
        <v>2.1</v>
      </c>
      <c r="E138" s="7">
        <f>C138*D138</f>
        <v>1.9320000000000002</v>
      </c>
      <c r="F138" s="6"/>
    </row>
    <row r="139" spans="1:6" x14ac:dyDescent="0.25">
      <c r="A139" s="8"/>
      <c r="B139" s="9"/>
      <c r="C139" s="9"/>
      <c r="D139" s="9"/>
      <c r="E139" s="10">
        <f>E137-E138</f>
        <v>19.380000000000003</v>
      </c>
      <c r="F139" s="6">
        <f>E139</f>
        <v>19.380000000000003</v>
      </c>
    </row>
    <row r="140" spans="1:6" x14ac:dyDescent="0.25">
      <c r="A140" s="6"/>
      <c r="B140" s="6"/>
      <c r="C140" s="6"/>
      <c r="D140" s="6"/>
      <c r="E140" s="6"/>
      <c r="F140" s="6"/>
    </row>
    <row r="141" spans="1:6" x14ac:dyDescent="0.25">
      <c r="A141" s="13" t="s">
        <v>429</v>
      </c>
      <c r="B141" s="3" t="s">
        <v>91</v>
      </c>
      <c r="C141" s="3">
        <v>1.32</v>
      </c>
      <c r="D141" s="3">
        <v>1.64</v>
      </c>
      <c r="E141" s="4">
        <f>(C141+D141)*2*3.6</f>
        <v>21.312000000000001</v>
      </c>
      <c r="F141" s="6"/>
    </row>
    <row r="142" spans="1:6" x14ac:dyDescent="0.25">
      <c r="A142" s="5"/>
      <c r="B142" s="6"/>
      <c r="C142" s="6">
        <v>0.92</v>
      </c>
      <c r="D142" s="6">
        <v>2.1</v>
      </c>
      <c r="E142" s="7">
        <f>C142*D142</f>
        <v>1.9320000000000002</v>
      </c>
      <c r="F142" s="6"/>
    </row>
    <row r="143" spans="1:6" x14ac:dyDescent="0.25">
      <c r="A143" s="8"/>
      <c r="B143" s="9"/>
      <c r="C143" s="9"/>
      <c r="D143" s="9"/>
      <c r="E143" s="10">
        <f>E141-E142</f>
        <v>19.380000000000003</v>
      </c>
      <c r="F143" s="6">
        <f>E143</f>
        <v>19.380000000000003</v>
      </c>
    </row>
    <row r="144" spans="1:6" x14ac:dyDescent="0.25">
      <c r="A144" s="6"/>
      <c r="B144" s="6"/>
      <c r="C144" s="6"/>
      <c r="D144" s="6"/>
      <c r="E144" s="6"/>
      <c r="F144" s="6"/>
    </row>
    <row r="145" spans="1:6" x14ac:dyDescent="0.25">
      <c r="A145" s="13" t="s">
        <v>430</v>
      </c>
      <c r="B145" s="3" t="s">
        <v>92</v>
      </c>
      <c r="C145" s="3">
        <v>1.32</v>
      </c>
      <c r="D145" s="3">
        <v>1.64</v>
      </c>
      <c r="E145" s="4">
        <f>(C145+D145)*2*3.6</f>
        <v>21.312000000000001</v>
      </c>
      <c r="F145" s="6"/>
    </row>
    <row r="146" spans="1:6" x14ac:dyDescent="0.25">
      <c r="A146" s="5"/>
      <c r="B146" s="6"/>
      <c r="C146" s="6">
        <v>0.92</v>
      </c>
      <c r="D146" s="6">
        <v>2.1</v>
      </c>
      <c r="E146" s="7">
        <f>C146*D146</f>
        <v>1.9320000000000002</v>
      </c>
      <c r="F146" s="6"/>
    </row>
    <row r="147" spans="1:6" x14ac:dyDescent="0.25">
      <c r="A147" s="8"/>
      <c r="B147" s="9"/>
      <c r="C147" s="9"/>
      <c r="D147" s="9"/>
      <c r="E147" s="10">
        <f>E145-E146</f>
        <v>19.380000000000003</v>
      </c>
      <c r="F147" s="6">
        <f>E147</f>
        <v>19.380000000000003</v>
      </c>
    </row>
    <row r="148" spans="1:6" x14ac:dyDescent="0.25">
      <c r="A148" s="6"/>
      <c r="B148" s="6"/>
      <c r="C148" s="6"/>
      <c r="D148" s="6"/>
      <c r="E148" s="6"/>
      <c r="F148" s="6"/>
    </row>
    <row r="149" spans="1:6" x14ac:dyDescent="0.25">
      <c r="A149" s="13" t="s">
        <v>431</v>
      </c>
      <c r="B149" s="3" t="s">
        <v>437</v>
      </c>
      <c r="C149" s="3">
        <v>1.71</v>
      </c>
      <c r="D149" s="3">
        <v>4.34</v>
      </c>
      <c r="E149" s="4">
        <f>(C149+D149)*2*3.6</f>
        <v>43.56</v>
      </c>
    </row>
    <row r="150" spans="1:6" x14ac:dyDescent="0.25">
      <c r="A150" s="5"/>
      <c r="B150" s="6" t="s">
        <v>432</v>
      </c>
      <c r="C150" s="6">
        <v>0.92</v>
      </c>
      <c r="D150" s="6">
        <v>2.1</v>
      </c>
      <c r="E150" s="7">
        <f>C150*D150</f>
        <v>1.9320000000000002</v>
      </c>
    </row>
    <row r="151" spans="1:6" x14ac:dyDescent="0.25">
      <c r="A151" s="5"/>
      <c r="B151" s="6" t="s">
        <v>433</v>
      </c>
      <c r="C151" s="6">
        <v>0.92</v>
      </c>
      <c r="D151" s="6">
        <v>2.1</v>
      </c>
      <c r="E151" s="7">
        <f>C151*D151</f>
        <v>1.9320000000000002</v>
      </c>
    </row>
    <row r="152" spans="1:6" x14ac:dyDescent="0.25">
      <c r="A152" s="5"/>
      <c r="B152" s="6" t="s">
        <v>434</v>
      </c>
      <c r="C152" s="6">
        <v>0.92</v>
      </c>
      <c r="D152" s="6">
        <v>2.1</v>
      </c>
      <c r="E152" s="7">
        <f>C152*D152</f>
        <v>1.9320000000000002</v>
      </c>
    </row>
    <row r="153" spans="1:6" x14ac:dyDescent="0.25">
      <c r="A153" s="5"/>
      <c r="B153" s="6" t="s">
        <v>436</v>
      </c>
      <c r="C153" s="6">
        <v>1.71</v>
      </c>
      <c r="D153" s="6">
        <v>2.8</v>
      </c>
      <c r="E153" s="7">
        <f>C153*D153</f>
        <v>4.7879999999999994</v>
      </c>
    </row>
    <row r="154" spans="1:6" x14ac:dyDescent="0.25">
      <c r="A154" s="8"/>
      <c r="B154" s="9"/>
      <c r="C154" s="9"/>
      <c r="D154" s="9"/>
      <c r="E154" s="10">
        <f>E149-SUM(E150:E153)</f>
        <v>32.975999999999999</v>
      </c>
      <c r="F154">
        <f>E154</f>
        <v>32.975999999999999</v>
      </c>
    </row>
    <row r="156" spans="1:6" x14ac:dyDescent="0.25">
      <c r="A156" s="13" t="s">
        <v>435</v>
      </c>
      <c r="B156" s="3" t="s">
        <v>438</v>
      </c>
      <c r="C156" s="3">
        <v>8.5500000000000007</v>
      </c>
      <c r="D156" s="3">
        <v>1.95</v>
      </c>
      <c r="E156" s="4">
        <f>(C156+D156)*2*2.8</f>
        <v>58.8</v>
      </c>
    </row>
    <row r="157" spans="1:6" x14ac:dyDescent="0.25">
      <c r="A157" s="5"/>
      <c r="B157" s="6" t="s">
        <v>439</v>
      </c>
      <c r="C157" s="6">
        <v>1.71</v>
      </c>
      <c r="D157" s="6">
        <v>3.6</v>
      </c>
      <c r="E157" s="7">
        <f>C157*D157</f>
        <v>6.1559999999999997</v>
      </c>
    </row>
    <row r="158" spans="1:6" x14ac:dyDescent="0.25">
      <c r="A158" s="5"/>
      <c r="B158" s="6" t="s">
        <v>440</v>
      </c>
      <c r="C158" s="6">
        <v>2.5</v>
      </c>
      <c r="D158" s="6">
        <v>2.8</v>
      </c>
      <c r="E158" s="7">
        <f>C158*D158</f>
        <v>7</v>
      </c>
    </row>
    <row r="159" spans="1:6" x14ac:dyDescent="0.25">
      <c r="A159" s="5"/>
      <c r="B159" s="6" t="s">
        <v>106</v>
      </c>
      <c r="C159" s="6">
        <v>1</v>
      </c>
      <c r="D159" s="6">
        <v>2</v>
      </c>
      <c r="E159" s="7">
        <f>C159*D159</f>
        <v>2</v>
      </c>
    </row>
    <row r="160" spans="1:6" x14ac:dyDescent="0.25">
      <c r="B160" s="12" t="s">
        <v>122</v>
      </c>
      <c r="C160" s="12">
        <v>1.3</v>
      </c>
      <c r="D160" s="12">
        <v>2.1</v>
      </c>
      <c r="E160" s="7">
        <f>C160*D160</f>
        <v>2.7300000000000004</v>
      </c>
    </row>
    <row r="161" spans="1:6" x14ac:dyDescent="0.25">
      <c r="A161" s="8"/>
      <c r="B161" s="9"/>
      <c r="C161" s="9"/>
      <c r="D161" s="9"/>
      <c r="E161" s="10">
        <f>E156-SUM(E157:E160)</f>
        <v>40.914000000000001</v>
      </c>
      <c r="F161">
        <f>E161</f>
        <v>40.914000000000001</v>
      </c>
    </row>
    <row r="163" spans="1:6" x14ac:dyDescent="0.25">
      <c r="A163" s="13" t="s">
        <v>461</v>
      </c>
      <c r="B163" s="3" t="s">
        <v>470</v>
      </c>
      <c r="C163" s="3">
        <v>4.7</v>
      </c>
      <c r="D163" s="3">
        <v>2.5</v>
      </c>
      <c r="E163" s="4">
        <f>(C163+D163)*2*3.6</f>
        <v>51.84</v>
      </c>
    </row>
    <row r="164" spans="1:6" x14ac:dyDescent="0.25">
      <c r="A164" s="5"/>
      <c r="B164" s="12" t="s">
        <v>69</v>
      </c>
      <c r="C164" s="12">
        <v>1.3</v>
      </c>
      <c r="D164" s="12">
        <v>2.1</v>
      </c>
      <c r="E164" s="7">
        <f>C164*D164</f>
        <v>2.7300000000000004</v>
      </c>
    </row>
    <row r="165" spans="1:6" x14ac:dyDescent="0.25">
      <c r="A165" s="5"/>
      <c r="B165" s="12" t="s">
        <v>471</v>
      </c>
      <c r="C165" s="12">
        <v>2.5</v>
      </c>
      <c r="D165" s="12">
        <v>2.8</v>
      </c>
      <c r="E165" s="7">
        <f>C165*D165</f>
        <v>7</v>
      </c>
    </row>
    <row r="166" spans="1:6" x14ac:dyDescent="0.25">
      <c r="A166" s="8"/>
      <c r="B166" s="9"/>
      <c r="C166" s="9"/>
      <c r="D166" s="9"/>
      <c r="E166" s="10">
        <f>E163-E164-E165</f>
        <v>42.11</v>
      </c>
      <c r="F166">
        <f>E166</f>
        <v>42.11</v>
      </c>
    </row>
    <row r="167" spans="1:6" x14ac:dyDescent="0.25">
      <c r="F167">
        <f>SUM(F5:F166)</f>
        <v>1169.8199999999997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сумарно</vt:lpstr>
      <vt:lpstr>п1(2-9)</vt:lpstr>
      <vt:lpstr>п2(2-9)</vt:lpstr>
      <vt:lpstr>п3(2-9)</vt:lpstr>
      <vt:lpstr>п4(2-9)</vt:lpstr>
      <vt:lpstr>п5(2-9)</vt:lpstr>
      <vt:lpstr>кп1</vt:lpstr>
      <vt:lpstr>кп2</vt:lpstr>
      <vt:lpstr>кп3</vt:lpstr>
      <vt:lpstr>кп4</vt:lpstr>
      <vt:lpstr>кп5</vt:lpstr>
      <vt:lpstr>гп1</vt:lpstr>
      <vt:lpstr>гп2</vt:lpstr>
      <vt:lpstr>гп3</vt:lpstr>
      <vt:lpstr>гп4</vt:lpstr>
      <vt:lpstr>гп5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2023-09-16T09:12:47Z</dcterms:created>
  <dcterms:modified xsi:type="dcterms:W3CDTF">2023-09-24T00:15:15Z</dcterms:modified>
</cp:coreProperties>
</file>