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2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пінопласт" sheetId="8" r:id="rId8"/>
  </sheets>
  <calcPr calcId="144525"/>
</workbook>
</file>

<file path=xl/calcChain.xml><?xml version="1.0" encoding="utf-8"?>
<calcChain xmlns="http://schemas.openxmlformats.org/spreadsheetml/2006/main">
  <c r="C17" i="7" l="1"/>
  <c r="C16" i="7"/>
  <c r="C15" i="7"/>
  <c r="C13" i="7"/>
  <c r="C12" i="7"/>
  <c r="D17" i="7"/>
  <c r="D15" i="7"/>
  <c r="D13" i="7"/>
  <c r="D12" i="7"/>
  <c r="J31" i="4" l="1"/>
  <c r="J32" i="4"/>
  <c r="J33" i="4"/>
  <c r="J34" i="4"/>
  <c r="J3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3" i="3"/>
  <c r="K38" i="2" l="1"/>
  <c r="K39" i="2"/>
  <c r="K40" i="2"/>
  <c r="K41" i="2"/>
  <c r="K42" i="2"/>
  <c r="K43" i="2"/>
  <c r="K44" i="2"/>
  <c r="K4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K3" i="2"/>
  <c r="J22" i="5" l="1"/>
  <c r="J23" i="5"/>
  <c r="J24" i="5"/>
  <c r="J25" i="5"/>
  <c r="J26" i="5"/>
  <c r="J27" i="5"/>
  <c r="J28" i="5"/>
  <c r="J2" i="5"/>
  <c r="J3" i="5"/>
  <c r="E3" i="8" l="1"/>
  <c r="K44" i="1" l="1"/>
  <c r="I37" i="2"/>
  <c r="G3" i="8" l="1"/>
  <c r="K3" i="8" l="1"/>
  <c r="F12" i="7" l="1"/>
  <c r="F13" i="7"/>
  <c r="F15" i="7"/>
  <c r="F17" i="7"/>
  <c r="E13" i="7"/>
  <c r="E15" i="7"/>
  <c r="E17" i="7"/>
  <c r="E12" i="7"/>
  <c r="I61" i="3"/>
  <c r="D14" i="7" s="1"/>
  <c r="J6" i="6" l="1"/>
  <c r="J7" i="6"/>
  <c r="J8" i="6"/>
  <c r="J9" i="6"/>
  <c r="J4" i="6"/>
  <c r="I12" i="6" l="1"/>
  <c r="J12" i="6" s="1"/>
  <c r="H12" i="6"/>
  <c r="D12" i="6"/>
  <c r="G11" i="6"/>
  <c r="H11" i="6"/>
  <c r="G10" i="6" l="1"/>
  <c r="H10" i="6" s="1"/>
  <c r="I61" i="5" l="1"/>
  <c r="D16" i="7" s="1"/>
  <c r="I36" i="4"/>
  <c r="J46" i="2"/>
  <c r="J53" i="1"/>
  <c r="K33" i="1"/>
  <c r="E16" i="7" l="1"/>
  <c r="F16" i="7"/>
  <c r="D18" i="7"/>
  <c r="E46" i="2"/>
  <c r="H45" i="2"/>
  <c r="H44" i="2"/>
  <c r="H43" i="2"/>
  <c r="H42" i="2"/>
  <c r="H41" i="2"/>
  <c r="H40" i="2"/>
  <c r="H37" i="2"/>
  <c r="H36" i="2"/>
  <c r="I36" i="2" s="1"/>
  <c r="I35" i="2"/>
  <c r="H35" i="2"/>
  <c r="H34" i="2"/>
  <c r="I34" i="2" s="1"/>
  <c r="I33" i="2"/>
  <c r="H33" i="2"/>
  <c r="H32" i="2"/>
  <c r="I32" i="2" s="1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I23" i="2"/>
  <c r="H23" i="2"/>
  <c r="H22" i="2"/>
  <c r="I22" i="2" s="1"/>
  <c r="I21" i="2"/>
  <c r="H21" i="2"/>
  <c r="H20" i="2"/>
  <c r="I20" i="2" s="1"/>
  <c r="I19" i="2"/>
  <c r="H19" i="2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H46" i="2" l="1"/>
  <c r="I2" i="2"/>
  <c r="I46" i="2" s="1"/>
  <c r="J47" i="2" s="1"/>
  <c r="J7" i="5" l="1"/>
  <c r="J4" i="5"/>
  <c r="J5" i="5"/>
  <c r="J6" i="5"/>
  <c r="J8" i="5"/>
  <c r="J9" i="5"/>
  <c r="J10" i="5"/>
  <c r="J11" i="5"/>
  <c r="J12" i="5"/>
  <c r="J13" i="5"/>
  <c r="J14" i="5"/>
  <c r="J17" i="5"/>
  <c r="J18" i="5"/>
  <c r="J19" i="5"/>
  <c r="J20" i="5"/>
  <c r="J21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3" i="5"/>
  <c r="J54" i="5"/>
  <c r="J55" i="5"/>
  <c r="J56" i="5"/>
  <c r="J57" i="5"/>
  <c r="J58" i="5"/>
  <c r="J59" i="5"/>
  <c r="J60" i="5"/>
  <c r="G48" i="1" l="1"/>
  <c r="E52" i="1" l="1"/>
  <c r="I50" i="1"/>
  <c r="K50" i="1" s="1"/>
  <c r="F48" i="1"/>
  <c r="H47" i="1"/>
  <c r="I47" i="1" s="1"/>
  <c r="K47" i="1" s="1"/>
  <c r="K46" i="1"/>
  <c r="I46" i="1"/>
  <c r="H46" i="1"/>
  <c r="I45" i="1"/>
  <c r="K45" i="1" s="1"/>
  <c r="H45" i="1"/>
  <c r="H44" i="1"/>
  <c r="I44" i="1" s="1"/>
  <c r="I43" i="1"/>
  <c r="K43" i="1" s="1"/>
  <c r="H43" i="1"/>
  <c r="I42" i="1"/>
  <c r="K42" i="1" s="1"/>
  <c r="H42" i="1"/>
  <c r="H41" i="1"/>
  <c r="I41" i="1" s="1"/>
  <c r="K41" i="1" s="1"/>
  <c r="H40" i="1"/>
  <c r="I40" i="1" s="1"/>
  <c r="K40" i="1" s="1"/>
  <c r="K39" i="1"/>
  <c r="I39" i="1"/>
  <c r="H39" i="1"/>
  <c r="I38" i="1"/>
  <c r="K38" i="1" s="1"/>
  <c r="H38" i="1"/>
  <c r="H37" i="1"/>
  <c r="I37" i="1" s="1"/>
  <c r="K37" i="1" s="1"/>
  <c r="H36" i="1"/>
  <c r="I36" i="1" s="1"/>
  <c r="K36" i="1" s="1"/>
  <c r="K35" i="1"/>
  <c r="I35" i="1"/>
  <c r="H35" i="1"/>
  <c r="I34" i="1"/>
  <c r="K34" i="1" s="1"/>
  <c r="H34" i="1"/>
  <c r="H33" i="1"/>
  <c r="I33" i="1" s="1"/>
  <c r="K32" i="1"/>
  <c r="I32" i="1"/>
  <c r="H32" i="1"/>
  <c r="I31" i="1"/>
  <c r="K31" i="1" s="1"/>
  <c r="H31" i="1"/>
  <c r="H30" i="1"/>
  <c r="I30" i="1" s="1"/>
  <c r="K30" i="1" s="1"/>
  <c r="H29" i="1"/>
  <c r="I29" i="1" s="1"/>
  <c r="K29" i="1" s="1"/>
  <c r="K28" i="1"/>
  <c r="I28" i="1"/>
  <c r="H28" i="1"/>
  <c r="I27" i="1"/>
  <c r="K27" i="1" s="1"/>
  <c r="H27" i="1"/>
  <c r="H26" i="1"/>
  <c r="I26" i="1" s="1"/>
  <c r="K26" i="1" s="1"/>
  <c r="H25" i="1"/>
  <c r="I25" i="1" s="1"/>
  <c r="K25" i="1" s="1"/>
  <c r="K24" i="1"/>
  <c r="I24" i="1"/>
  <c r="H24" i="1"/>
  <c r="I23" i="1"/>
  <c r="K23" i="1" s="1"/>
  <c r="H23" i="1"/>
  <c r="H22" i="1"/>
  <c r="I22" i="1" s="1"/>
  <c r="K22" i="1" s="1"/>
  <c r="H21" i="1"/>
  <c r="I21" i="1" s="1"/>
  <c r="K21" i="1" s="1"/>
  <c r="K20" i="1"/>
  <c r="I20" i="1"/>
  <c r="H20" i="1"/>
  <c r="I19" i="1"/>
  <c r="K19" i="1" s="1"/>
  <c r="H19" i="1"/>
  <c r="H18" i="1"/>
  <c r="I18" i="1" s="1"/>
  <c r="K18" i="1" s="1"/>
  <c r="H17" i="1"/>
  <c r="I17" i="1" s="1"/>
  <c r="K17" i="1" s="1"/>
  <c r="I16" i="1"/>
  <c r="K16" i="1" s="1"/>
  <c r="H16" i="1"/>
  <c r="H15" i="1"/>
  <c r="I15" i="1" s="1"/>
  <c r="K15" i="1" s="1"/>
  <c r="H14" i="1"/>
  <c r="I14" i="1" s="1"/>
  <c r="K14" i="1" s="1"/>
  <c r="K13" i="1"/>
  <c r="I13" i="1"/>
  <c r="H13" i="1"/>
  <c r="I12" i="1"/>
  <c r="K12" i="1" s="1"/>
  <c r="H12" i="1"/>
  <c r="H11" i="1"/>
  <c r="I11" i="1" s="1"/>
  <c r="K11" i="1" s="1"/>
  <c r="H10" i="1"/>
  <c r="I10" i="1" s="1"/>
  <c r="K10" i="1" s="1"/>
  <c r="K9" i="1"/>
  <c r="I9" i="1"/>
  <c r="H9" i="1"/>
  <c r="I8" i="1"/>
  <c r="K8" i="1" s="1"/>
  <c r="H8" i="1"/>
  <c r="H7" i="1"/>
  <c r="I7" i="1" s="1"/>
  <c r="K6" i="1"/>
  <c r="I6" i="1"/>
  <c r="H6" i="1"/>
  <c r="H5" i="1"/>
  <c r="I5" i="1" s="1"/>
  <c r="I4" i="1"/>
  <c r="H4" i="1"/>
  <c r="H3" i="1"/>
  <c r="H53" i="1" l="1"/>
  <c r="I3" i="1"/>
  <c r="G9" i="6"/>
  <c r="H9" i="6" s="1"/>
  <c r="I53" i="1" l="1"/>
  <c r="J54" i="1" s="1"/>
  <c r="K3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3" i="3"/>
  <c r="H54" i="3"/>
  <c r="H55" i="3"/>
  <c r="H56" i="3"/>
  <c r="H57" i="3"/>
  <c r="H58" i="3"/>
  <c r="H59" i="3"/>
  <c r="H60" i="3"/>
  <c r="H3" i="3"/>
  <c r="G60" i="3" l="1"/>
  <c r="G59" i="3"/>
  <c r="G58" i="3"/>
  <c r="G57" i="3"/>
  <c r="G56" i="3"/>
  <c r="G55" i="3"/>
  <c r="G54" i="3"/>
  <c r="G53" i="3"/>
  <c r="G52" i="3"/>
  <c r="H52" i="3" s="1"/>
  <c r="G47" i="3"/>
  <c r="G46" i="3"/>
  <c r="G45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H29" i="3" s="1"/>
  <c r="J29" i="3" s="1"/>
  <c r="G28" i="3"/>
  <c r="G27" i="3"/>
  <c r="G26" i="3"/>
  <c r="H26" i="3" s="1"/>
  <c r="G25" i="3"/>
  <c r="G24" i="3"/>
  <c r="G23" i="3"/>
  <c r="G22" i="3"/>
  <c r="G21" i="3"/>
  <c r="G20" i="3"/>
  <c r="G19" i="3"/>
  <c r="G18" i="3"/>
  <c r="G17" i="3"/>
  <c r="H17" i="3" s="1"/>
  <c r="J17" i="3" s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61" i="3" l="1"/>
  <c r="G61" i="3"/>
  <c r="G7" i="6"/>
  <c r="I62" i="3" l="1"/>
  <c r="C14" i="7"/>
  <c r="G8" i="6"/>
  <c r="H8" i="6"/>
  <c r="H31" i="4"/>
  <c r="H33" i="4"/>
  <c r="H34" i="4"/>
  <c r="H5" i="6"/>
  <c r="H6" i="6"/>
  <c r="H3" i="6"/>
  <c r="C18" i="7" l="1"/>
  <c r="E14" i="7"/>
  <c r="F14" i="7"/>
  <c r="H59" i="5"/>
  <c r="H60" i="5"/>
  <c r="H58" i="5"/>
  <c r="H3" i="5"/>
  <c r="H4" i="5"/>
  <c r="H5" i="5"/>
  <c r="H6" i="5"/>
  <c r="H7" i="5"/>
  <c r="H9" i="5"/>
  <c r="H10" i="5"/>
  <c r="H11" i="5"/>
  <c r="H12" i="5"/>
  <c r="H13" i="5"/>
  <c r="H14" i="5"/>
  <c r="H17" i="5"/>
  <c r="H18" i="5"/>
  <c r="H19" i="5"/>
  <c r="H20" i="5"/>
  <c r="H21" i="5"/>
  <c r="H23" i="5"/>
  <c r="H24" i="5"/>
  <c r="H25" i="5"/>
  <c r="H26" i="5"/>
  <c r="H27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1" i="5"/>
  <c r="H5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F18" i="7" l="1"/>
  <c r="E18" i="7"/>
  <c r="H7" i="6"/>
  <c r="C8" i="7" l="1"/>
  <c r="E8" i="7" s="1"/>
  <c r="G4" i="6"/>
  <c r="G6" i="6"/>
  <c r="G3" i="6"/>
  <c r="D61" i="5"/>
  <c r="G59" i="5"/>
  <c r="G60" i="5"/>
  <c r="G58" i="5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J15" i="5" s="1"/>
  <c r="G16" i="5"/>
  <c r="H16" i="5" s="1"/>
  <c r="J16" i="5" s="1"/>
  <c r="G17" i="5"/>
  <c r="G18" i="5"/>
  <c r="G19" i="5"/>
  <c r="G20" i="5"/>
  <c r="G21" i="5"/>
  <c r="G22" i="5"/>
  <c r="H22" i="5" s="1"/>
  <c r="G23" i="5"/>
  <c r="G24" i="5"/>
  <c r="G25" i="5"/>
  <c r="G26" i="5"/>
  <c r="G27" i="5"/>
  <c r="G28" i="5"/>
  <c r="H28" i="5" s="1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50" i="5" s="1"/>
  <c r="G51" i="5"/>
  <c r="G52" i="5"/>
  <c r="H52" i="5" s="1"/>
  <c r="J52" i="5" s="1"/>
  <c r="G53" i="5"/>
  <c r="G54" i="5"/>
  <c r="H54" i="5" s="1"/>
  <c r="G55" i="5"/>
  <c r="H55" i="5" s="1"/>
  <c r="G2" i="5"/>
  <c r="D56" i="5"/>
  <c r="G32" i="4"/>
  <c r="H32" i="4" s="1"/>
  <c r="G33" i="4"/>
  <c r="G34" i="4"/>
  <c r="G35" i="4"/>
  <c r="H35" i="4" s="1"/>
  <c r="H36" i="4" s="1"/>
  <c r="I37" i="4" s="1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61" i="5" l="1"/>
  <c r="H8" i="5"/>
  <c r="H61" i="5" s="1"/>
  <c r="I62" i="5" s="1"/>
  <c r="H4" i="6"/>
</calcChain>
</file>

<file path=xl/sharedStrings.xml><?xml version="1.0" encoding="utf-8"?>
<sst xmlns="http://schemas.openxmlformats.org/spreadsheetml/2006/main" count="344" uniqueCount="277">
  <si>
    <t>підїзд</t>
  </si>
  <si>
    <t>поверх</t>
  </si>
  <si>
    <t>піб</t>
  </si>
  <si>
    <t>площа кв.</t>
  </si>
  <si>
    <t>кладовка</t>
  </si>
  <si>
    <t>згодні</t>
  </si>
  <si>
    <t>загальний метраж</t>
  </si>
  <si>
    <t>%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</si>
  <si>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</si>
  <si>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</si>
  <si>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</si>
  <si>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</si>
  <si>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</si>
  <si>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</si>
  <si>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</si>
  <si>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</si>
  <si>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</si>
  <si>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</si>
  <si>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</si>
  <si>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</si>
  <si>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</si>
  <si>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</si>
  <si>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</si>
  <si>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</si>
  <si>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</si>
  <si>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</si>
  <si>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</si>
  <si>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</si>
  <si>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</si>
  <si>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</si>
  <si>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</si>
  <si>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</si>
  <si>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</si>
  <si>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</si>
  <si>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</si>
  <si>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</si>
  <si>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</si>
  <si>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</si>
  <si>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</si>
  <si>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</si>
  <si>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</si>
  <si>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</si>
  <si>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</si>
  <si>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</si>
  <si>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</si>
  <si>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</si>
  <si>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</si>
  <si>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</si>
  <si>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</si>
  <si>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</si>
  <si>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</si>
  <si>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</si>
  <si>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</si>
  <si>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</si>
  <si>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</si>
  <si>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</si>
  <si>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</si>
  <si>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</si>
  <si>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</si>
  <si>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</si>
  <si>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</si>
  <si>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</si>
  <si>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</si>
  <si>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</si>
  <si>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</si>
  <si>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</si>
  <si>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</si>
  <si>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</si>
  <si>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</si>
  <si>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</si>
  <si>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</si>
  <si>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</si>
  <si>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</si>
  <si>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</si>
  <si>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</si>
  <si>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</si>
  <si>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</si>
  <si>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</si>
  <si>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</si>
  <si>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</si>
  <si>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</si>
  <si>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</si>
  <si>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</si>
  <si>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</si>
  <si>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</si>
  <si>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</si>
  <si>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</si>
  <si>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</si>
  <si>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</si>
  <si>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</si>
  <si>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</si>
  <si>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</si>
  <si>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</si>
  <si>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</si>
  <si>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</si>
  <si>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</si>
  <si>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</si>
  <si>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</si>
  <si>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</si>
  <si>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</si>
  <si>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</si>
  <si>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</si>
  <si>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</si>
  <si>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</si>
  <si>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</si>
  <si>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</si>
  <si>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</si>
  <si>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</si>
  <si>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</si>
  <si>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</si>
  <si>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</si>
  <si>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</si>
  <si>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</si>
  <si>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</si>
  <si>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</si>
  <si>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</si>
  <si>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</si>
  <si>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</si>
  <si>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</si>
  <si>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</si>
  <si>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</si>
  <si>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</si>
  <si>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</si>
  <si>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</si>
  <si>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</si>
  <si>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</si>
  <si>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</si>
  <si>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</si>
  <si>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</si>
  <si>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</si>
  <si>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</si>
  <si>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</si>
  <si>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</si>
  <si>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</si>
  <si>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</si>
  <si>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</si>
  <si>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</si>
  <si>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</si>
  <si>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</si>
  <si>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</si>
  <si>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</si>
  <si>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</si>
  <si>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</si>
  <si>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</si>
  <si>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</si>
  <si>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</si>
  <si>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</si>
  <si>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</si>
  <si>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</si>
  <si>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</si>
  <si>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</si>
  <si>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</si>
  <si>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</si>
  <si>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</si>
  <si>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</si>
  <si>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</si>
  <si>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</si>
  <si>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</si>
  <si>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</si>
  <si>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</si>
  <si>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</si>
  <si>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</si>
  <si>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</si>
  <si>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</si>
  <si>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</si>
  <si>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</si>
  <si>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</si>
  <si>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</si>
  <si>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</si>
  <si>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</si>
  <si>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</si>
  <si>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</si>
  <si>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</si>
  <si>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</si>
  <si>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</si>
  <si>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</si>
  <si>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</si>
  <si>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</si>
  <si>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</si>
  <si>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</si>
  <si>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</si>
  <si>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</si>
  <si>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</si>
  <si>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</si>
  <si>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</si>
  <si>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</si>
  <si>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</si>
  <si>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</si>
  <si>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</si>
  <si>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</si>
  <si>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</si>
  <si>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</si>
  <si>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</si>
  <si>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</si>
  <si>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</si>
  <si>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</si>
  <si>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</si>
  <si>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</si>
  <si>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</si>
  <si>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</si>
  <si>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</si>
  <si>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</si>
  <si>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</si>
  <si>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</si>
  <si>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</si>
  <si>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</si>
  <si>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</si>
  <si>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</si>
  <si>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</si>
  <si>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</si>
  <si>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</si>
  <si>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</si>
  <si>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</si>
  <si>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</si>
  <si>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</si>
  <si>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</si>
  <si>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</si>
  <si>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</si>
  <si>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</si>
  <si>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</si>
  <si>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</si>
  <si>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</si>
  <si>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</si>
  <si>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</si>
  <si>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</si>
  <si>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</si>
  <si>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</si>
  <si>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</si>
  <si>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</si>
  <si>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</si>
  <si>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</si>
  <si>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</si>
  <si>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</si>
  <si>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</si>
  <si>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</si>
  <si>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</si>
  <si>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</si>
  <si>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</si>
  <si>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</si>
  <si>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</si>
  <si>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кошторис +10%</t>
  </si>
  <si>
    <t>ціна 1 м2,грн</t>
  </si>
  <si>
    <t>загальна площа, м2</t>
  </si>
  <si>
    <t>гринюк н.в.</t>
  </si>
  <si>
    <t>сума</t>
  </si>
  <si>
    <t>оплачено</t>
  </si>
  <si>
    <t>300$(35,3)+10000</t>
  </si>
  <si>
    <t>гаражі</t>
  </si>
  <si>
    <t>Пінькевич Петро</t>
  </si>
  <si>
    <t>товстий михайло В.</t>
  </si>
  <si>
    <t>кривуручко артем</t>
  </si>
  <si>
    <t>МУРОВКА</t>
  </si>
  <si>
    <t>пукіш оксана</t>
  </si>
  <si>
    <t>600$(35,3)</t>
  </si>
  <si>
    <t>різниця</t>
  </si>
  <si>
    <t>віталік</t>
  </si>
  <si>
    <t>Проців Ігор Васильович</t>
  </si>
  <si>
    <t>герасимко Василь Васильович</t>
  </si>
  <si>
    <t>муровка</t>
  </si>
  <si>
    <t>здано коштів %</t>
  </si>
  <si>
    <t>різниця, грн</t>
  </si>
  <si>
    <t>оплачено, грн</t>
  </si>
  <si>
    <t>сума, грн</t>
  </si>
  <si>
    <t>площа, м2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</si>
  <si>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</si>
  <si>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</si>
  <si>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</si>
  <si>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</si>
  <si>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</si>
  <si>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</si>
  <si>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</si>
  <si>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робота грн/м2</t>
  </si>
  <si>
    <t>сума грн</t>
  </si>
  <si>
    <t>утеплення стелі пінопластом+ стяжка 10 см</t>
  </si>
  <si>
    <t>Бурак Віталій</t>
  </si>
  <si>
    <t>600$(35.0)</t>
  </si>
  <si>
    <t>685$(35.0)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</si>
</sst>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0" fillId="4" borderId="0" xfId="0" applyFill="1"/>
    <xf numFmtId="0" fontId="1" fillId="0" borderId="0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right" wrapText="1"/>
    </xf>
    <xf numFmtId="0" fontId="1" fillId="4" borderId="11" xfId="0" applyFont="1" applyFill="1" applyBorder="1" applyAlignment="1">
      <alignment wrapText="1"/>
    </xf>
    <xf numFmtId="0" fontId="1" fillId="4" borderId="1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5" fillId="0" borderId="0" xfId="0" applyFont="1" applyFill="1"/>
    <xf numFmtId="0" fontId="5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wrapText="1"/>
    </xf>
    <xf numFmtId="0" fontId="0" fillId="3" borderId="0" xfId="0" applyFill="1"/>
    <xf numFmtId="0" fontId="1" fillId="0" borderId="14" xfId="0" applyFont="1" applyBorder="1" applyAlignment="1">
      <alignment wrapText="1"/>
    </xf>
    <xf numFmtId="0" fontId="4" fillId="2" borderId="1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right" vertical="top" wrapText="1"/>
    </xf>
    <xf numFmtId="0" fontId="0" fillId="0" borderId="14" xfId="0" applyBorder="1"/>
    <xf numFmtId="0" fontId="4" fillId="4" borderId="14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right" vertical="top" wrapText="1"/>
    </xf>
    <xf numFmtId="0" fontId="0" fillId="4" borderId="14" xfId="0" applyFill="1" applyBorder="1"/>
    <xf numFmtId="0" fontId="4" fillId="3" borderId="14" xfId="0" applyFont="1" applyFill="1" applyBorder="1" applyAlignment="1">
      <alignment vertical="top" wrapText="1"/>
    </xf>
    <xf numFmtId="0" fontId="1" fillId="0" borderId="14" xfId="0" applyFont="1" applyBorder="1" applyAlignment="1">
      <alignment horizontal="right" wrapText="1"/>
    </xf>
    <xf numFmtId="0" fontId="1" fillId="3" borderId="14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8" fillId="0" borderId="14" xfId="0" applyFont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wrapText="1"/>
    </xf>
    <xf numFmtId="0" fontId="9" fillId="4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wrapText="1"/>
    </xf>
    <xf numFmtId="0" fontId="15" fillId="4" borderId="14" xfId="0" applyFont="1" applyFill="1" applyBorder="1"/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15" fillId="0" borderId="14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center" wrapText="1"/>
    </xf>
    <xf numFmtId="0" fontId="15" fillId="3" borderId="14" xfId="0" applyFont="1" applyFill="1" applyBorder="1"/>
    <xf numFmtId="0" fontId="0" fillId="3" borderId="14" xfId="0" applyFill="1" applyBorder="1"/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Font="1" applyFill="1" applyBorder="1"/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/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/>
    <xf numFmtId="9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right" vertical="top" wrapText="1"/>
    </xf>
    <xf numFmtId="0" fontId="15" fillId="4" borderId="15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3" borderId="11" xfId="0" applyFont="1" applyFill="1" applyBorder="1" applyAlignment="1">
      <alignment horizontal="right" wrapText="1"/>
    </xf>
    <xf numFmtId="0" fontId="0" fillId="5" borderId="0" xfId="0" applyFill="1"/>
    <xf numFmtId="0" fontId="0" fillId="0" borderId="14" xfId="0" applyBorder="1" applyAlignment="1"/>
    <xf numFmtId="0" fontId="1" fillId="0" borderId="15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2" fillId="4" borderId="14" xfId="0" applyFont="1" applyFill="1" applyBorder="1" applyAlignment="1">
      <alignment vertical="top" wrapText="1"/>
    </xf>
    <xf numFmtId="0" fontId="0" fillId="0" borderId="14" xfId="0" applyFill="1" applyBorder="1"/>
    <xf numFmtId="0" fontId="4" fillId="0" borderId="1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wrapText="1"/>
    </xf>
    <xf numFmtId="0" fontId="2" fillId="3" borderId="14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right" wrapText="1"/>
    </xf>
    <xf numFmtId="0" fontId="1" fillId="4" borderId="14" xfId="0" applyFont="1" applyFill="1" applyBorder="1" applyAlignment="1">
      <alignment horizontal="right" wrapText="1"/>
    </xf>
    <xf numFmtId="0" fontId="0" fillId="0" borderId="13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topLeftCell="C34" zoomScaleNormal="100" workbookViewId="0">
      <selection activeCell="D51" sqref="D51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10" max="10" width="17" customWidth="1"/>
    <col min="12" max="12" width="16" customWidth="1"/>
  </cols>
  <sheetData>
    <row r="1" spans="2:15" ht="15.75" thickBot="1">
      <c r="B1" s="112" t="s">
        <v>251</v>
      </c>
      <c r="C1" s="112"/>
      <c r="D1" s="112"/>
      <c r="E1" s="112"/>
      <c r="F1" s="112"/>
      <c r="G1" s="112"/>
      <c r="H1" s="112"/>
      <c r="I1" s="112"/>
      <c r="J1" s="112"/>
    </row>
    <row r="2" spans="2:15" ht="65.2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51</v>
      </c>
      <c r="H2" s="1" t="s">
        <v>5</v>
      </c>
      <c r="I2" s="1" t="s">
        <v>244</v>
      </c>
      <c r="J2" s="1" t="s">
        <v>245</v>
      </c>
      <c r="K2" s="30" t="s">
        <v>254</v>
      </c>
      <c r="M2" s="29"/>
      <c r="N2" s="29"/>
      <c r="O2" s="29"/>
    </row>
    <row r="3" spans="2:15" ht="15.75" thickBot="1">
      <c r="B3" s="115">
        <v>1</v>
      </c>
      <c r="C3" s="118">
        <v>2</v>
      </c>
      <c r="D3" s="14" t="s">
        <v>8</v>
      </c>
      <c r="E3" s="15">
        <v>58.27</v>
      </c>
      <c r="F3" s="16"/>
      <c r="G3" s="17">
        <v>1</v>
      </c>
      <c r="H3" s="17">
        <f>(E3+F3)*G3</f>
        <v>58.27</v>
      </c>
      <c r="I3" s="16">
        <f>H3*304</f>
        <v>17714.080000000002</v>
      </c>
      <c r="J3" s="16">
        <v>17710</v>
      </c>
      <c r="K3">
        <f>J3-I3</f>
        <v>-4.0800000000017462</v>
      </c>
    </row>
    <row r="4" spans="2:15" ht="15.75" thickBot="1">
      <c r="B4" s="116"/>
      <c r="C4" s="119"/>
      <c r="D4" s="3" t="s">
        <v>9</v>
      </c>
      <c r="E4" s="33">
        <v>37.36</v>
      </c>
      <c r="F4" s="34"/>
      <c r="G4" s="35">
        <v>0</v>
      </c>
      <c r="H4" s="35">
        <f t="shared" ref="H4:H47" si="0">(E4+F4)*G4</f>
        <v>0</v>
      </c>
      <c r="I4" s="34">
        <f t="shared" ref="I4:I47" si="1">H4*304</f>
        <v>0</v>
      </c>
      <c r="J4" s="34"/>
    </row>
    <row r="5" spans="2:15" ht="15.75" thickBot="1">
      <c r="B5" s="116"/>
      <c r="C5" s="119"/>
      <c r="D5" s="9" t="s">
        <v>10</v>
      </c>
      <c r="E5" s="38">
        <v>36.57</v>
      </c>
      <c r="F5" s="39"/>
      <c r="G5" s="40">
        <v>0</v>
      </c>
      <c r="H5" s="40">
        <f t="shared" si="0"/>
        <v>0</v>
      </c>
      <c r="I5" s="39">
        <f t="shared" si="1"/>
        <v>0</v>
      </c>
      <c r="J5" s="39"/>
    </row>
    <row r="6" spans="2:15" ht="15.75" thickBot="1">
      <c r="B6" s="116"/>
      <c r="C6" s="119"/>
      <c r="D6" s="14" t="s">
        <v>11</v>
      </c>
      <c r="E6" s="15">
        <v>65.040000000000006</v>
      </c>
      <c r="F6" s="16"/>
      <c r="G6" s="17">
        <v>1</v>
      </c>
      <c r="H6" s="17">
        <f t="shared" si="0"/>
        <v>65.040000000000006</v>
      </c>
      <c r="I6" s="16">
        <f t="shared" si="1"/>
        <v>19772.160000000003</v>
      </c>
      <c r="J6" s="16">
        <v>19775</v>
      </c>
      <c r="K6">
        <f t="shared" ref="K6:K47" si="2">J6-I6</f>
        <v>2.8399999999965075</v>
      </c>
    </row>
    <row r="7" spans="2:15" ht="15.75" thickBot="1">
      <c r="B7" s="116"/>
      <c r="C7" s="120"/>
      <c r="D7" s="3" t="s">
        <v>12</v>
      </c>
      <c r="E7" s="33">
        <v>79.11</v>
      </c>
      <c r="F7" s="34"/>
      <c r="G7" s="35">
        <v>0</v>
      </c>
      <c r="H7" s="35">
        <f t="shared" si="0"/>
        <v>0</v>
      </c>
      <c r="I7" s="34">
        <f t="shared" si="1"/>
        <v>0</v>
      </c>
      <c r="J7" s="34"/>
    </row>
    <row r="8" spans="2:15" ht="15.75" thickBot="1">
      <c r="B8" s="116"/>
      <c r="C8" s="118">
        <v>3</v>
      </c>
      <c r="D8" s="14" t="s">
        <v>13</v>
      </c>
      <c r="E8" s="15">
        <v>58.27</v>
      </c>
      <c r="F8" s="16"/>
      <c r="G8" s="17">
        <v>1</v>
      </c>
      <c r="H8" s="17">
        <f t="shared" si="0"/>
        <v>58.27</v>
      </c>
      <c r="I8" s="16">
        <f t="shared" si="1"/>
        <v>17714.080000000002</v>
      </c>
      <c r="J8" s="16">
        <v>17714</v>
      </c>
      <c r="K8">
        <f t="shared" si="2"/>
        <v>-8.000000000174623E-2</v>
      </c>
    </row>
    <row r="9" spans="2:15" ht="15.75" thickBot="1">
      <c r="B9" s="116"/>
      <c r="C9" s="119"/>
      <c r="D9" s="14" t="s">
        <v>248</v>
      </c>
      <c r="E9" s="15">
        <v>37.36</v>
      </c>
      <c r="F9" s="16"/>
      <c r="G9" s="17">
        <v>1</v>
      </c>
      <c r="H9" s="17">
        <f t="shared" si="0"/>
        <v>37.36</v>
      </c>
      <c r="I9" s="16">
        <f t="shared" si="1"/>
        <v>11357.44</v>
      </c>
      <c r="J9" s="16">
        <v>11400</v>
      </c>
      <c r="K9">
        <f t="shared" si="2"/>
        <v>42.559999999999491</v>
      </c>
    </row>
    <row r="10" spans="2:15" ht="15.75" thickBot="1">
      <c r="B10" s="116"/>
      <c r="C10" s="119"/>
      <c r="D10" s="14" t="s">
        <v>14</v>
      </c>
      <c r="E10" s="15">
        <v>36.57</v>
      </c>
      <c r="F10" s="16"/>
      <c r="G10" s="17">
        <v>1</v>
      </c>
      <c r="H10" s="17">
        <f t="shared" si="0"/>
        <v>36.57</v>
      </c>
      <c r="I10" s="16">
        <f t="shared" si="1"/>
        <v>11117.28</v>
      </c>
      <c r="J10" s="16">
        <v>11200</v>
      </c>
      <c r="K10">
        <f t="shared" si="2"/>
        <v>82.719999999999345</v>
      </c>
    </row>
    <row r="11" spans="2:15" ht="15.75" thickBot="1">
      <c r="B11" s="116"/>
      <c r="C11" s="119"/>
      <c r="D11" s="10" t="s">
        <v>15</v>
      </c>
      <c r="E11" s="11">
        <v>65.040000000000006</v>
      </c>
      <c r="F11" s="12"/>
      <c r="G11" s="13">
        <v>1</v>
      </c>
      <c r="H11" s="13">
        <f t="shared" si="0"/>
        <v>65.040000000000006</v>
      </c>
      <c r="I11" s="12">
        <f t="shared" si="1"/>
        <v>19772.160000000003</v>
      </c>
      <c r="J11" s="12">
        <v>19772</v>
      </c>
      <c r="K11">
        <f t="shared" si="2"/>
        <v>-0.16000000000349246</v>
      </c>
    </row>
    <row r="12" spans="2:15" ht="15.75" thickBot="1">
      <c r="B12" s="116"/>
      <c r="C12" s="120"/>
      <c r="D12" s="14" t="s">
        <v>16</v>
      </c>
      <c r="E12" s="15">
        <v>79.11</v>
      </c>
      <c r="F12" s="17">
        <v>2.5</v>
      </c>
      <c r="G12" s="17">
        <v>1</v>
      </c>
      <c r="H12" s="17">
        <f t="shared" si="0"/>
        <v>81.61</v>
      </c>
      <c r="I12" s="16">
        <f t="shared" si="1"/>
        <v>24809.439999999999</v>
      </c>
      <c r="J12" s="16">
        <v>24810</v>
      </c>
      <c r="K12">
        <f t="shared" si="2"/>
        <v>0.56000000000130967</v>
      </c>
    </row>
    <row r="13" spans="2:15" ht="15.75" thickBot="1">
      <c r="B13" s="116"/>
      <c r="C13" s="121">
        <v>4</v>
      </c>
      <c r="D13" s="32" t="s">
        <v>17</v>
      </c>
      <c r="E13" s="15">
        <v>58.27</v>
      </c>
      <c r="F13" s="16"/>
      <c r="G13" s="17">
        <v>1</v>
      </c>
      <c r="H13" s="17">
        <f t="shared" si="0"/>
        <v>58.27</v>
      </c>
      <c r="I13" s="16">
        <f t="shared" si="1"/>
        <v>17714.080000000002</v>
      </c>
      <c r="J13" s="16">
        <v>17714</v>
      </c>
      <c r="K13">
        <f t="shared" si="2"/>
        <v>-8.000000000174623E-2</v>
      </c>
    </row>
    <row r="14" spans="2:15" ht="15.75" thickBot="1">
      <c r="B14" s="116"/>
      <c r="C14" s="122"/>
      <c r="D14" s="32" t="s">
        <v>18</v>
      </c>
      <c r="E14" s="15">
        <v>37.36</v>
      </c>
      <c r="F14" s="16"/>
      <c r="G14" s="17">
        <v>1</v>
      </c>
      <c r="H14" s="17">
        <f t="shared" si="0"/>
        <v>37.36</v>
      </c>
      <c r="I14" s="16">
        <f t="shared" si="1"/>
        <v>11357.44</v>
      </c>
      <c r="J14" s="16">
        <v>11360</v>
      </c>
      <c r="K14">
        <f t="shared" si="2"/>
        <v>2.5599999999994907</v>
      </c>
    </row>
    <row r="15" spans="2:15" ht="15.75" thickBot="1">
      <c r="B15" s="116"/>
      <c r="C15" s="122"/>
      <c r="D15" s="9" t="s">
        <v>19</v>
      </c>
      <c r="E15" s="33">
        <v>36.57</v>
      </c>
      <c r="F15" s="34"/>
      <c r="G15" s="35">
        <v>0</v>
      </c>
      <c r="H15" s="35">
        <f t="shared" si="0"/>
        <v>0</v>
      </c>
      <c r="I15" s="34">
        <f t="shared" si="1"/>
        <v>0</v>
      </c>
      <c r="J15" s="34"/>
      <c r="K15">
        <f t="shared" si="2"/>
        <v>0</v>
      </c>
    </row>
    <row r="16" spans="2:15" ht="15.75" thickBot="1">
      <c r="B16" s="116"/>
      <c r="C16" s="122"/>
      <c r="D16" s="14" t="s">
        <v>20</v>
      </c>
      <c r="E16" s="15">
        <v>65.040000000000006</v>
      </c>
      <c r="F16" s="17">
        <v>2.5</v>
      </c>
      <c r="G16" s="17">
        <v>1</v>
      </c>
      <c r="H16" s="17">
        <f t="shared" si="0"/>
        <v>67.540000000000006</v>
      </c>
      <c r="I16" s="16">
        <f t="shared" si="1"/>
        <v>20532.160000000003</v>
      </c>
      <c r="J16" s="41">
        <v>20590</v>
      </c>
      <c r="K16">
        <f t="shared" si="2"/>
        <v>57.839999999996508</v>
      </c>
      <c r="L16" s="27" t="s">
        <v>246</v>
      </c>
    </row>
    <row r="17" spans="2:11" ht="15.75" thickBot="1">
      <c r="B17" s="116"/>
      <c r="C17" s="123"/>
      <c r="D17" s="14" t="s">
        <v>21</v>
      </c>
      <c r="E17" s="15">
        <v>79.11</v>
      </c>
      <c r="F17" s="17">
        <v>2.5</v>
      </c>
      <c r="G17" s="17">
        <v>1</v>
      </c>
      <c r="H17" s="17">
        <f t="shared" si="0"/>
        <v>81.61</v>
      </c>
      <c r="I17" s="16">
        <f t="shared" si="1"/>
        <v>24809.439999999999</v>
      </c>
      <c r="J17" s="16">
        <v>25000</v>
      </c>
      <c r="K17" s="87">
        <f t="shared" si="2"/>
        <v>190.56000000000131</v>
      </c>
    </row>
    <row r="18" spans="2:11" ht="15.75" thickBot="1">
      <c r="B18" s="116"/>
      <c r="C18" s="121">
        <v>5</v>
      </c>
      <c r="D18" s="14" t="s">
        <v>22</v>
      </c>
      <c r="E18" s="15">
        <v>58.27</v>
      </c>
      <c r="F18" s="16"/>
      <c r="G18" s="17">
        <v>1</v>
      </c>
      <c r="H18" s="17">
        <f t="shared" si="0"/>
        <v>58.27</v>
      </c>
      <c r="I18" s="16">
        <f t="shared" si="1"/>
        <v>17714.080000000002</v>
      </c>
      <c r="J18" s="16">
        <v>17720</v>
      </c>
      <c r="K18">
        <f t="shared" si="2"/>
        <v>5.9199999999982538</v>
      </c>
    </row>
    <row r="19" spans="2:11" ht="15.75" thickBot="1">
      <c r="B19" s="116"/>
      <c r="C19" s="122"/>
      <c r="D19" s="14" t="s">
        <v>14</v>
      </c>
      <c r="E19" s="15">
        <v>37.36</v>
      </c>
      <c r="F19" s="16"/>
      <c r="G19" s="17">
        <v>1</v>
      </c>
      <c r="H19" s="17">
        <f t="shared" si="0"/>
        <v>37.36</v>
      </c>
      <c r="I19" s="16">
        <f t="shared" si="1"/>
        <v>11357.44</v>
      </c>
      <c r="J19" s="16">
        <v>11357</v>
      </c>
      <c r="K19">
        <f t="shared" si="2"/>
        <v>-0.44000000000050932</v>
      </c>
    </row>
    <row r="20" spans="2:11" ht="15.75" thickBot="1">
      <c r="B20" s="116"/>
      <c r="C20" s="122"/>
      <c r="D20" s="14" t="s">
        <v>23</v>
      </c>
      <c r="E20" s="15">
        <v>36.57</v>
      </c>
      <c r="F20" s="16"/>
      <c r="G20" s="17">
        <v>1</v>
      </c>
      <c r="H20" s="17">
        <f t="shared" si="0"/>
        <v>36.57</v>
      </c>
      <c r="I20" s="16">
        <f t="shared" si="1"/>
        <v>11117.28</v>
      </c>
      <c r="J20" s="16">
        <v>11120</v>
      </c>
      <c r="K20">
        <f t="shared" si="2"/>
        <v>2.7199999999993452</v>
      </c>
    </row>
    <row r="21" spans="2:11" ht="15.75" thickBot="1">
      <c r="B21" s="116"/>
      <c r="C21" s="122"/>
      <c r="D21" s="3" t="s">
        <v>24</v>
      </c>
      <c r="E21" s="33">
        <v>65.040000000000006</v>
      </c>
      <c r="F21" s="34"/>
      <c r="G21" s="35">
        <v>0</v>
      </c>
      <c r="H21" s="35">
        <f t="shared" si="0"/>
        <v>0</v>
      </c>
      <c r="I21" s="34">
        <f t="shared" si="1"/>
        <v>0</v>
      </c>
      <c r="J21" s="34"/>
      <c r="K21">
        <f t="shared" si="2"/>
        <v>0</v>
      </c>
    </row>
    <row r="22" spans="2:11" ht="15.75" thickBot="1">
      <c r="B22" s="116"/>
      <c r="C22" s="123"/>
      <c r="D22" s="14" t="s">
        <v>25</v>
      </c>
      <c r="E22" s="15">
        <v>79.11</v>
      </c>
      <c r="F22" s="16"/>
      <c r="G22" s="17">
        <v>1</v>
      </c>
      <c r="H22" s="17">
        <f t="shared" si="0"/>
        <v>79.11</v>
      </c>
      <c r="I22" s="16">
        <f t="shared" si="1"/>
        <v>24049.439999999999</v>
      </c>
      <c r="J22" s="16">
        <v>24050</v>
      </c>
      <c r="K22">
        <f t="shared" si="2"/>
        <v>0.56000000000130967</v>
      </c>
    </row>
    <row r="23" spans="2:11" ht="15.75" thickBot="1">
      <c r="B23" s="116"/>
      <c r="C23" s="121">
        <v>6</v>
      </c>
      <c r="D23" s="14" t="s">
        <v>26</v>
      </c>
      <c r="E23" s="15">
        <v>64.510000000000005</v>
      </c>
      <c r="F23" s="17">
        <v>2.5</v>
      </c>
      <c r="G23" s="17">
        <v>1</v>
      </c>
      <c r="H23" s="17">
        <f t="shared" si="0"/>
        <v>67.010000000000005</v>
      </c>
      <c r="I23" s="16">
        <f t="shared" si="1"/>
        <v>20371.04</v>
      </c>
      <c r="J23" s="16">
        <v>20371</v>
      </c>
      <c r="K23">
        <f t="shared" si="2"/>
        <v>-4.0000000000873115E-2</v>
      </c>
    </row>
    <row r="24" spans="2:11" ht="15.75" thickBot="1">
      <c r="B24" s="116"/>
      <c r="C24" s="122"/>
      <c r="D24" s="14" t="s">
        <v>27</v>
      </c>
      <c r="E24" s="15">
        <v>37.36</v>
      </c>
      <c r="F24" s="16"/>
      <c r="G24" s="17">
        <v>1</v>
      </c>
      <c r="H24" s="17">
        <f t="shared" si="0"/>
        <v>37.36</v>
      </c>
      <c r="I24" s="16">
        <f t="shared" si="1"/>
        <v>11357.44</v>
      </c>
      <c r="J24" s="16">
        <v>11400</v>
      </c>
      <c r="K24">
        <f t="shared" si="2"/>
        <v>42.559999999999491</v>
      </c>
    </row>
    <row r="25" spans="2:11" ht="15.75" thickBot="1">
      <c r="B25" s="116"/>
      <c r="C25" s="122"/>
      <c r="D25" s="14" t="s">
        <v>28</v>
      </c>
      <c r="E25" s="15">
        <v>36.57</v>
      </c>
      <c r="F25" s="16"/>
      <c r="G25" s="17">
        <v>1</v>
      </c>
      <c r="H25" s="17">
        <f t="shared" si="0"/>
        <v>36.57</v>
      </c>
      <c r="I25" s="16">
        <f t="shared" si="1"/>
        <v>11117.28</v>
      </c>
      <c r="J25" s="16">
        <v>11117</v>
      </c>
      <c r="K25">
        <f t="shared" si="2"/>
        <v>-0.28000000000065484</v>
      </c>
    </row>
    <row r="26" spans="2:11" ht="15.75" thickBot="1">
      <c r="B26" s="116"/>
      <c r="C26" s="122"/>
      <c r="D26" s="14" t="s">
        <v>29</v>
      </c>
      <c r="E26" s="15">
        <v>65.040000000000006</v>
      </c>
      <c r="F26" s="16"/>
      <c r="G26" s="17">
        <v>1</v>
      </c>
      <c r="H26" s="17">
        <f t="shared" si="0"/>
        <v>65.040000000000006</v>
      </c>
      <c r="I26" s="16">
        <f t="shared" si="1"/>
        <v>19772.160000000003</v>
      </c>
      <c r="J26" s="16">
        <v>19780</v>
      </c>
      <c r="K26">
        <f t="shared" si="2"/>
        <v>7.8399999999965075</v>
      </c>
    </row>
    <row r="27" spans="2:11" ht="15.75" thickBot="1">
      <c r="B27" s="116"/>
      <c r="C27" s="123"/>
      <c r="D27" s="14" t="s">
        <v>30</v>
      </c>
      <c r="E27" s="15">
        <v>79.11</v>
      </c>
      <c r="F27" s="17">
        <v>2.5</v>
      </c>
      <c r="G27" s="17">
        <v>1</v>
      </c>
      <c r="H27" s="17">
        <f t="shared" si="0"/>
        <v>81.61</v>
      </c>
      <c r="I27" s="16">
        <f t="shared" si="1"/>
        <v>24809.439999999999</v>
      </c>
      <c r="J27" s="16">
        <v>24810</v>
      </c>
      <c r="K27">
        <f t="shared" si="2"/>
        <v>0.56000000000130967</v>
      </c>
    </row>
    <row r="28" spans="2:11" ht="15.75" thickBot="1">
      <c r="B28" s="116"/>
      <c r="C28" s="121">
        <v>7</v>
      </c>
      <c r="D28" s="14" t="s">
        <v>31</v>
      </c>
      <c r="E28" s="15">
        <v>64.510000000000005</v>
      </c>
      <c r="F28" s="16"/>
      <c r="G28" s="17">
        <v>1</v>
      </c>
      <c r="H28" s="17">
        <f t="shared" si="0"/>
        <v>64.510000000000005</v>
      </c>
      <c r="I28" s="16">
        <f t="shared" si="1"/>
        <v>19611.04</v>
      </c>
      <c r="J28" s="16">
        <v>19611</v>
      </c>
      <c r="K28">
        <f t="shared" si="2"/>
        <v>-4.0000000000873115E-2</v>
      </c>
    </row>
    <row r="29" spans="2:11" ht="15.75" thickBot="1">
      <c r="B29" s="116"/>
      <c r="C29" s="122"/>
      <c r="D29" s="14" t="s">
        <v>32</v>
      </c>
      <c r="E29" s="15">
        <v>37.36</v>
      </c>
      <c r="F29" s="16"/>
      <c r="G29" s="17">
        <v>1</v>
      </c>
      <c r="H29" s="17">
        <f t="shared" si="0"/>
        <v>37.36</v>
      </c>
      <c r="I29" s="16">
        <f t="shared" si="1"/>
        <v>11357.44</v>
      </c>
      <c r="J29" s="16">
        <v>11357</v>
      </c>
      <c r="K29">
        <f t="shared" si="2"/>
        <v>-0.44000000000050932</v>
      </c>
    </row>
    <row r="30" spans="2:11" ht="15.75" thickBot="1">
      <c r="B30" s="116"/>
      <c r="C30" s="122"/>
      <c r="D30" s="14" t="s">
        <v>33</v>
      </c>
      <c r="E30" s="15">
        <v>36.57</v>
      </c>
      <c r="F30" s="16"/>
      <c r="G30" s="17">
        <v>1</v>
      </c>
      <c r="H30" s="17">
        <f t="shared" si="0"/>
        <v>36.57</v>
      </c>
      <c r="I30" s="16">
        <f t="shared" si="1"/>
        <v>11117.28</v>
      </c>
      <c r="J30" s="16">
        <v>11117</v>
      </c>
      <c r="K30">
        <f t="shared" si="2"/>
        <v>-0.28000000000065484</v>
      </c>
    </row>
    <row r="31" spans="2:11" ht="15.75" thickBot="1">
      <c r="B31" s="116"/>
      <c r="C31" s="122"/>
      <c r="D31" s="14" t="s">
        <v>34</v>
      </c>
      <c r="E31" s="15">
        <v>65.040000000000006</v>
      </c>
      <c r="F31" s="16"/>
      <c r="G31" s="17">
        <v>1</v>
      </c>
      <c r="H31" s="17">
        <f t="shared" si="0"/>
        <v>65.040000000000006</v>
      </c>
      <c r="I31" s="16">
        <f t="shared" si="1"/>
        <v>19772.160000000003</v>
      </c>
      <c r="J31" s="16">
        <v>19800</v>
      </c>
      <c r="K31">
        <f t="shared" si="2"/>
        <v>27.839999999996508</v>
      </c>
    </row>
    <row r="32" spans="2:11" ht="24.75" thickBot="1">
      <c r="B32" s="116"/>
      <c r="C32" s="123"/>
      <c r="D32" s="14" t="s">
        <v>35</v>
      </c>
      <c r="E32" s="15">
        <v>79.11</v>
      </c>
      <c r="F32" s="17">
        <v>2.5</v>
      </c>
      <c r="G32" s="17">
        <v>1</v>
      </c>
      <c r="H32" s="17">
        <f t="shared" si="0"/>
        <v>81.61</v>
      </c>
      <c r="I32" s="16">
        <f t="shared" si="1"/>
        <v>24809.439999999999</v>
      </c>
      <c r="J32" s="16">
        <v>24810</v>
      </c>
      <c r="K32">
        <f t="shared" si="2"/>
        <v>0.56000000000130967</v>
      </c>
    </row>
    <row r="33" spans="2:13" ht="15.75" thickBot="1">
      <c r="B33" s="116"/>
      <c r="C33" s="121">
        <v>8</v>
      </c>
      <c r="D33" s="14" t="s">
        <v>36</v>
      </c>
      <c r="E33" s="15">
        <v>64.510000000000005</v>
      </c>
      <c r="F33" s="16"/>
      <c r="G33" s="17">
        <v>1</v>
      </c>
      <c r="H33" s="17">
        <f t="shared" si="0"/>
        <v>64.510000000000005</v>
      </c>
      <c r="I33" s="16">
        <f t="shared" si="1"/>
        <v>19611.04</v>
      </c>
      <c r="J33" s="16">
        <v>19611</v>
      </c>
      <c r="K33">
        <f t="shared" si="2"/>
        <v>-4.0000000000873115E-2</v>
      </c>
    </row>
    <row r="34" spans="2:13" ht="15.75" thickBot="1">
      <c r="B34" s="116"/>
      <c r="C34" s="122"/>
      <c r="D34" s="14" t="s">
        <v>37</v>
      </c>
      <c r="E34" s="15">
        <v>37.36</v>
      </c>
      <c r="F34" s="16"/>
      <c r="G34" s="17">
        <v>1</v>
      </c>
      <c r="H34" s="17">
        <f t="shared" si="0"/>
        <v>37.36</v>
      </c>
      <c r="I34" s="16">
        <f t="shared" si="1"/>
        <v>11357.44</v>
      </c>
      <c r="J34" s="16">
        <v>11400</v>
      </c>
      <c r="K34">
        <f t="shared" si="2"/>
        <v>42.559999999999491</v>
      </c>
    </row>
    <row r="35" spans="2:13" ht="15.75" thickBot="1">
      <c r="B35" s="116"/>
      <c r="C35" s="122"/>
      <c r="D35" s="3" t="s">
        <v>19</v>
      </c>
      <c r="E35" s="33">
        <v>36.57</v>
      </c>
      <c r="F35" s="34"/>
      <c r="G35" s="35">
        <v>0</v>
      </c>
      <c r="H35" s="35">
        <f t="shared" si="0"/>
        <v>0</v>
      </c>
      <c r="I35" s="34">
        <f t="shared" si="1"/>
        <v>0</v>
      </c>
      <c r="J35" s="34"/>
      <c r="K35">
        <f t="shared" si="2"/>
        <v>0</v>
      </c>
    </row>
    <row r="36" spans="2:13" ht="15.75" thickBot="1">
      <c r="B36" s="116"/>
      <c r="C36" s="122"/>
      <c r="D36" s="14" t="s">
        <v>38</v>
      </c>
      <c r="E36" s="15">
        <v>65.040000000000006</v>
      </c>
      <c r="F36" s="16"/>
      <c r="G36" s="17">
        <v>1</v>
      </c>
      <c r="H36" s="17">
        <f t="shared" si="0"/>
        <v>65.040000000000006</v>
      </c>
      <c r="I36" s="16">
        <f t="shared" si="1"/>
        <v>19772.160000000003</v>
      </c>
      <c r="J36" s="16">
        <v>19772</v>
      </c>
      <c r="K36">
        <f t="shared" si="2"/>
        <v>-0.16000000000349246</v>
      </c>
    </row>
    <row r="37" spans="2:13" ht="15.75" thickBot="1">
      <c r="B37" s="116"/>
      <c r="C37" s="123"/>
      <c r="D37" s="14" t="s">
        <v>39</v>
      </c>
      <c r="E37" s="15">
        <v>79.11</v>
      </c>
      <c r="F37" s="16"/>
      <c r="G37" s="17">
        <v>1</v>
      </c>
      <c r="H37" s="17">
        <f t="shared" si="0"/>
        <v>79.11</v>
      </c>
      <c r="I37" s="16">
        <f t="shared" si="1"/>
        <v>24049.439999999999</v>
      </c>
      <c r="J37" s="16">
        <v>24050</v>
      </c>
      <c r="K37">
        <f t="shared" si="2"/>
        <v>0.56000000000130967</v>
      </c>
    </row>
    <row r="38" spans="2:13" ht="15.75" thickBot="1">
      <c r="B38" s="116"/>
      <c r="C38" s="121">
        <v>9</v>
      </c>
      <c r="D38" s="14" t="s">
        <v>40</v>
      </c>
      <c r="E38" s="15">
        <v>64.510000000000005</v>
      </c>
      <c r="F38" s="16"/>
      <c r="G38" s="17">
        <v>1</v>
      </c>
      <c r="H38" s="17">
        <f t="shared" si="0"/>
        <v>64.510000000000005</v>
      </c>
      <c r="I38" s="16">
        <f t="shared" si="1"/>
        <v>19611.04</v>
      </c>
      <c r="J38" s="16">
        <v>19611</v>
      </c>
      <c r="K38">
        <f t="shared" si="2"/>
        <v>-4.0000000000873115E-2</v>
      </c>
    </row>
    <row r="39" spans="2:13" ht="15.75" thickBot="1">
      <c r="B39" s="116"/>
      <c r="C39" s="122"/>
      <c r="D39" s="14" t="s">
        <v>41</v>
      </c>
      <c r="E39" s="15">
        <v>37.36</v>
      </c>
      <c r="F39" s="16"/>
      <c r="G39" s="17">
        <v>1</v>
      </c>
      <c r="H39" s="17">
        <f t="shared" si="0"/>
        <v>37.36</v>
      </c>
      <c r="I39" s="16">
        <f t="shared" si="1"/>
        <v>11357.44</v>
      </c>
      <c r="J39" s="16">
        <v>11357</v>
      </c>
      <c r="K39">
        <f t="shared" si="2"/>
        <v>-0.44000000000050932</v>
      </c>
    </row>
    <row r="40" spans="2:13" ht="15.75" thickBot="1">
      <c r="B40" s="116"/>
      <c r="C40" s="122"/>
      <c r="D40" s="14" t="s">
        <v>42</v>
      </c>
      <c r="E40" s="15">
        <v>36.57</v>
      </c>
      <c r="F40" s="16"/>
      <c r="G40" s="17">
        <v>1</v>
      </c>
      <c r="H40" s="17">
        <f t="shared" si="0"/>
        <v>36.57</v>
      </c>
      <c r="I40" s="16">
        <f t="shared" si="1"/>
        <v>11117.28</v>
      </c>
      <c r="J40" s="16">
        <v>11117</v>
      </c>
      <c r="K40">
        <f t="shared" si="2"/>
        <v>-0.28000000000065484</v>
      </c>
    </row>
    <row r="41" spans="2:13" ht="15.75" thickBot="1">
      <c r="B41" s="116"/>
      <c r="C41" s="122"/>
      <c r="D41" s="37" t="s">
        <v>43</v>
      </c>
      <c r="E41" s="15">
        <v>65.040000000000006</v>
      </c>
      <c r="F41" s="17">
        <v>2.5</v>
      </c>
      <c r="G41" s="17">
        <v>1</v>
      </c>
      <c r="H41" s="17">
        <f t="shared" si="0"/>
        <v>67.540000000000006</v>
      </c>
      <c r="I41" s="16">
        <f t="shared" si="1"/>
        <v>20532.160000000003</v>
      </c>
      <c r="J41" s="16">
        <v>20532</v>
      </c>
      <c r="K41">
        <f t="shared" si="2"/>
        <v>-0.16000000000349246</v>
      </c>
    </row>
    <row r="42" spans="2:13" ht="15.75" thickBot="1">
      <c r="B42" s="116"/>
      <c r="C42" s="123"/>
      <c r="D42" s="14" t="s">
        <v>44</v>
      </c>
      <c r="E42" s="15">
        <v>79.11</v>
      </c>
      <c r="F42" s="17">
        <v>2.5</v>
      </c>
      <c r="G42" s="17">
        <v>1</v>
      </c>
      <c r="H42" s="17">
        <f t="shared" si="0"/>
        <v>81.61</v>
      </c>
      <c r="I42" s="16">
        <f t="shared" si="1"/>
        <v>24809.439999999999</v>
      </c>
      <c r="J42" s="16">
        <v>24810</v>
      </c>
      <c r="K42">
        <f t="shared" si="2"/>
        <v>0.56000000000130967</v>
      </c>
    </row>
    <row r="43" spans="2:13" ht="15.75" thickBot="1">
      <c r="B43" s="116"/>
      <c r="C43" s="121">
        <v>10</v>
      </c>
      <c r="D43" s="14" t="s">
        <v>45</v>
      </c>
      <c r="E43" s="15">
        <v>64.510000000000005</v>
      </c>
      <c r="F43" s="16"/>
      <c r="G43" s="17">
        <v>1</v>
      </c>
      <c r="H43" s="17">
        <f t="shared" si="0"/>
        <v>64.510000000000005</v>
      </c>
      <c r="I43" s="16">
        <f t="shared" si="1"/>
        <v>19611.04</v>
      </c>
      <c r="J43" s="16">
        <v>13727</v>
      </c>
      <c r="K43">
        <f t="shared" si="2"/>
        <v>-5884.0400000000009</v>
      </c>
      <c r="M43" s="82">
        <v>-0.3</v>
      </c>
    </row>
    <row r="44" spans="2:13" ht="15.75" thickBot="1">
      <c r="B44" s="116"/>
      <c r="C44" s="122"/>
      <c r="D44" s="14" t="s">
        <v>45</v>
      </c>
      <c r="E44" s="15">
        <v>37.36</v>
      </c>
      <c r="F44" s="16"/>
      <c r="G44" s="17">
        <v>1</v>
      </c>
      <c r="H44" s="17">
        <f t="shared" si="0"/>
        <v>37.36</v>
      </c>
      <c r="I44" s="16">
        <f t="shared" si="1"/>
        <v>11357.44</v>
      </c>
      <c r="J44" s="16">
        <v>7950</v>
      </c>
      <c r="K44">
        <f t="shared" si="2"/>
        <v>-3407.4400000000005</v>
      </c>
      <c r="M44" s="82">
        <v>-0.3</v>
      </c>
    </row>
    <row r="45" spans="2:13" ht="15.75" thickBot="1">
      <c r="B45" s="116"/>
      <c r="C45" s="122"/>
      <c r="D45" s="113" t="s">
        <v>46</v>
      </c>
      <c r="E45" s="15">
        <v>36.57</v>
      </c>
      <c r="F45" s="16"/>
      <c r="G45" s="17">
        <v>1</v>
      </c>
      <c r="H45" s="17">
        <f t="shared" si="0"/>
        <v>36.57</v>
      </c>
      <c r="I45" s="16">
        <f t="shared" si="1"/>
        <v>11117.28</v>
      </c>
      <c r="J45" s="16">
        <v>9710</v>
      </c>
      <c r="K45">
        <f t="shared" si="2"/>
        <v>-1407.2800000000007</v>
      </c>
      <c r="M45" s="82">
        <v>-0.3</v>
      </c>
    </row>
    <row r="46" spans="2:13" ht="20.25" customHeight="1" thickBot="1">
      <c r="B46" s="116"/>
      <c r="C46" s="122"/>
      <c r="D46" s="114"/>
      <c r="E46" s="15">
        <v>65.040000000000006</v>
      </c>
      <c r="F46" s="16"/>
      <c r="G46" s="17">
        <v>1</v>
      </c>
      <c r="H46" s="17">
        <f t="shared" si="0"/>
        <v>65.040000000000006</v>
      </c>
      <c r="I46" s="16">
        <f t="shared" si="1"/>
        <v>19772.160000000003</v>
      </c>
      <c r="J46" s="16">
        <v>21180</v>
      </c>
      <c r="K46">
        <f t="shared" si="2"/>
        <v>1407.8399999999965</v>
      </c>
      <c r="L46" t="s">
        <v>253</v>
      </c>
      <c r="M46" s="82"/>
    </row>
    <row r="47" spans="2:13" ht="18.75" customHeight="1" thickBot="1">
      <c r="B47" s="117"/>
      <c r="C47" s="123"/>
      <c r="D47" s="14" t="s">
        <v>47</v>
      </c>
      <c r="E47" s="15">
        <v>79.11</v>
      </c>
      <c r="F47" s="16"/>
      <c r="G47" s="17">
        <v>1</v>
      </c>
      <c r="H47" s="17">
        <f t="shared" si="0"/>
        <v>79.11</v>
      </c>
      <c r="I47" s="16">
        <f t="shared" si="1"/>
        <v>24049.439999999999</v>
      </c>
      <c r="J47" s="16">
        <v>24049</v>
      </c>
      <c r="K47">
        <f t="shared" si="2"/>
        <v>-0.43999999999869033</v>
      </c>
      <c r="M47" s="82">
        <v>-0.3</v>
      </c>
    </row>
    <row r="48" spans="2:13" ht="24.75" customHeight="1" thickBot="1">
      <c r="F48">
        <f>SUM(F3:F47)</f>
        <v>20</v>
      </c>
      <c r="G48">
        <f>SUM(G3:G47)</f>
        <v>39</v>
      </c>
      <c r="I48" s="30"/>
    </row>
    <row r="49" spans="2:15" ht="31.5" customHeight="1" thickBot="1">
      <c r="C49" s="1"/>
      <c r="D49" s="1"/>
      <c r="E49" s="1" t="s">
        <v>50</v>
      </c>
      <c r="F49" s="1"/>
      <c r="G49" s="1"/>
      <c r="H49" s="1"/>
      <c r="I49" s="1"/>
      <c r="J49" s="1"/>
    </row>
    <row r="50" spans="2:15" ht="15.75" thickBot="1">
      <c r="C50" s="1"/>
      <c r="D50" s="20" t="s">
        <v>48</v>
      </c>
      <c r="E50" s="17">
        <v>39.99</v>
      </c>
      <c r="F50" s="16"/>
      <c r="G50" s="17">
        <v>1</v>
      </c>
      <c r="H50" s="17">
        <v>39.99</v>
      </c>
      <c r="I50" s="16">
        <f>H50*304</f>
        <v>12156.960000000001</v>
      </c>
      <c r="J50" s="16">
        <v>12156</v>
      </c>
      <c r="K50">
        <f t="shared" ref="K50" si="3">J50-I50</f>
        <v>-0.96000000000094587</v>
      </c>
    </row>
    <row r="51" spans="2:15" ht="15.75" thickBot="1">
      <c r="C51" s="1"/>
      <c r="D51" s="34" t="s">
        <v>49</v>
      </c>
      <c r="E51" s="35">
        <v>41.02</v>
      </c>
      <c r="F51" s="34"/>
      <c r="G51" s="35">
        <v>0</v>
      </c>
      <c r="H51" s="35">
        <v>0</v>
      </c>
      <c r="I51" s="34"/>
      <c r="J51" s="34"/>
      <c r="M51" s="82"/>
      <c r="N51" s="82"/>
      <c r="O51" s="82"/>
    </row>
    <row r="52" spans="2:15" ht="15.75" thickBot="1">
      <c r="C52" s="1"/>
      <c r="D52" s="1"/>
      <c r="E52" s="2">
        <f>SUM(E50:E51)</f>
        <v>81.010000000000005</v>
      </c>
      <c r="F52" s="1"/>
      <c r="G52" s="1"/>
      <c r="H52" s="2">
        <v>39.99</v>
      </c>
      <c r="I52" s="2"/>
      <c r="J52" s="1"/>
    </row>
    <row r="53" spans="2:15" ht="15.75" thickBot="1">
      <c r="C53" s="1"/>
      <c r="D53" s="70"/>
      <c r="E53" s="70"/>
      <c r="F53" s="70"/>
      <c r="G53" s="70"/>
      <c r="H53" s="70">
        <f>SUM(H3:H52)</f>
        <v>2327.1099999999992</v>
      </c>
      <c r="I53" s="84">
        <f>SUM(I3:I52)</f>
        <v>695284.47999999986</v>
      </c>
      <c r="J53" s="2">
        <f>SUM(J3:J52)</f>
        <v>686497</v>
      </c>
    </row>
    <row r="54" spans="2:15">
      <c r="C54" s="25"/>
      <c r="D54" s="87"/>
      <c r="E54" s="87"/>
      <c r="F54" s="87"/>
      <c r="G54" s="29"/>
      <c r="H54" s="29"/>
      <c r="I54" s="29"/>
      <c r="J54">
        <f>J53*100/I53</f>
        <v>98.736131719781824</v>
      </c>
    </row>
    <row r="55" spans="2:15">
      <c r="C55" s="25"/>
      <c r="D55" s="87"/>
      <c r="E55" s="87"/>
      <c r="F55" s="87"/>
      <c r="G55" s="29"/>
      <c r="H55" s="29"/>
      <c r="I55" s="29"/>
    </row>
    <row r="56" spans="2:15">
      <c r="B56" s="25"/>
      <c r="C56" s="25"/>
      <c r="D56" s="31"/>
      <c r="E56" s="88"/>
      <c r="F56" s="86"/>
      <c r="G56" s="85"/>
      <c r="H56" s="85"/>
      <c r="I56" s="19"/>
    </row>
    <row r="57" spans="2:15">
      <c r="C57" s="25"/>
      <c r="D57" s="31"/>
      <c r="E57" s="88"/>
      <c r="F57" s="89"/>
      <c r="G57" s="85"/>
      <c r="H57" s="85"/>
      <c r="I57" s="19"/>
    </row>
    <row r="58" spans="2:15">
      <c r="C58" s="25"/>
      <c r="D58" s="31"/>
      <c r="E58" s="88"/>
      <c r="F58" s="86"/>
      <c r="G58" s="85"/>
      <c r="H58" s="85"/>
      <c r="I58" s="19"/>
    </row>
    <row r="59" spans="2:15">
      <c r="C59" s="25"/>
      <c r="D59" s="31"/>
      <c r="E59" s="88"/>
      <c r="F59" s="86"/>
      <c r="G59" s="85"/>
      <c r="H59" s="85"/>
      <c r="I59" s="19"/>
    </row>
    <row r="60" spans="2:15">
      <c r="C60" s="25"/>
      <c r="D60" s="31"/>
      <c r="E60" s="88"/>
      <c r="F60" s="86"/>
      <c r="G60" s="85"/>
      <c r="H60" s="85"/>
      <c r="I60" s="19"/>
    </row>
    <row r="61" spans="2:15">
      <c r="C61" s="25"/>
      <c r="D61" s="87"/>
      <c r="E61" s="87"/>
      <c r="F61" s="87"/>
      <c r="G61" s="29"/>
      <c r="H61" s="29"/>
      <c r="I61" s="86"/>
    </row>
    <row r="62" spans="2:15">
      <c r="C62" s="25"/>
      <c r="D62" s="31"/>
      <c r="E62" s="88"/>
      <c r="F62" s="86"/>
      <c r="G62" s="85"/>
      <c r="H62" s="85"/>
      <c r="I62" s="19"/>
    </row>
    <row r="63" spans="2:15">
      <c r="C63" s="25"/>
      <c r="D63" s="31"/>
      <c r="E63" s="88"/>
      <c r="F63" s="86"/>
      <c r="G63" s="85"/>
      <c r="H63" s="85"/>
      <c r="I63" s="19"/>
    </row>
    <row r="64" spans="2:15">
      <c r="C64" s="25"/>
      <c r="D64" s="90"/>
      <c r="E64" s="88"/>
      <c r="F64" s="89"/>
      <c r="G64" s="85"/>
      <c r="H64" s="85"/>
      <c r="I64" s="19"/>
    </row>
    <row r="65" spans="3:11">
      <c r="C65" s="25"/>
      <c r="D65" s="25"/>
      <c r="E65" s="25"/>
      <c r="F65" s="25"/>
    </row>
    <row r="66" spans="3:11" ht="15.75" thickBot="1">
      <c r="C66" s="25"/>
      <c r="D66" s="25"/>
      <c r="E66" s="25"/>
      <c r="F66" s="25"/>
    </row>
    <row r="67" spans="3:11" ht="15.75" thickBot="1">
      <c r="C67" s="25"/>
      <c r="D67" s="24"/>
      <c r="E67" s="26"/>
      <c r="F67" s="27"/>
      <c r="G67" s="2"/>
      <c r="H67" s="2"/>
      <c r="I67" s="1"/>
    </row>
    <row r="68" spans="3:11" ht="15.75" thickBot="1">
      <c r="C68" s="25"/>
      <c r="I68" s="30"/>
    </row>
    <row r="69" spans="3:11" ht="15.75" thickBot="1">
      <c r="C69" s="25"/>
      <c r="D69" s="24"/>
      <c r="E69" s="26"/>
      <c r="F69" s="27"/>
      <c r="G69" s="28"/>
      <c r="H69" s="28"/>
      <c r="I69" s="30"/>
    </row>
    <row r="71" spans="3:11">
      <c r="I71" s="29"/>
      <c r="J71" s="29"/>
      <c r="K71" s="29"/>
    </row>
    <row r="72" spans="3:11">
      <c r="I72" s="29"/>
      <c r="J72" s="19"/>
      <c r="K72" s="29"/>
    </row>
    <row r="73" spans="3:11">
      <c r="I73" s="29"/>
      <c r="J73" s="19"/>
      <c r="K73" s="29"/>
    </row>
    <row r="74" spans="3:11">
      <c r="I74" s="29"/>
      <c r="J74" s="19"/>
      <c r="K74" s="29"/>
    </row>
    <row r="75" spans="3:11">
      <c r="I75" s="19"/>
      <c r="J75" s="19"/>
      <c r="K75" s="29"/>
    </row>
    <row r="76" spans="3:11">
      <c r="I76" s="29"/>
      <c r="J76" s="29"/>
      <c r="K76" s="29"/>
    </row>
  </sheetData>
  <mergeCells count="12">
    <mergeCell ref="B1:J1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A31" workbookViewId="0">
      <selection activeCell="D44" sqref="D44:D45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4.5"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51</v>
      </c>
      <c r="H1" s="43" t="s">
        <v>5</v>
      </c>
      <c r="I1" s="43" t="s">
        <v>244</v>
      </c>
      <c r="J1" s="43" t="s">
        <v>245</v>
      </c>
      <c r="K1" s="97" t="s">
        <v>254</v>
      </c>
    </row>
    <row r="2" spans="2:11">
      <c r="B2" s="126">
        <v>2</v>
      </c>
      <c r="C2" s="124">
        <v>2</v>
      </c>
      <c r="D2" s="44" t="s">
        <v>68</v>
      </c>
      <c r="E2" s="45">
        <v>73.83</v>
      </c>
      <c r="F2" s="46"/>
      <c r="G2" s="46">
        <v>1</v>
      </c>
      <c r="H2" s="46">
        <f>(E2+F2)*G2</f>
        <v>73.83</v>
      </c>
      <c r="I2" s="46">
        <f>H2*304</f>
        <v>22444.32</v>
      </c>
      <c r="J2" s="46"/>
      <c r="K2">
        <f>J2-I2</f>
        <v>-22444.32</v>
      </c>
    </row>
    <row r="3" spans="2:11">
      <c r="B3" s="126"/>
      <c r="C3" s="124"/>
      <c r="D3" s="47" t="s">
        <v>52</v>
      </c>
      <c r="E3" s="48">
        <v>58.4</v>
      </c>
      <c r="F3" s="49"/>
      <c r="G3" s="49">
        <v>1</v>
      </c>
      <c r="H3" s="49">
        <f t="shared" ref="H3:H37" si="0">(E3+F3)*G3</f>
        <v>58.4</v>
      </c>
      <c r="I3" s="49">
        <f t="shared" ref="I3:I36" si="1">H3*304</f>
        <v>17753.599999999999</v>
      </c>
      <c r="J3" s="49">
        <v>17774</v>
      </c>
      <c r="K3">
        <f>J3-I3</f>
        <v>20.400000000001455</v>
      </c>
    </row>
    <row r="4" spans="2:11">
      <c r="B4" s="126"/>
      <c r="C4" s="124"/>
      <c r="D4" s="47" t="s">
        <v>69</v>
      </c>
      <c r="E4" s="48">
        <v>58.4</v>
      </c>
      <c r="F4" s="49">
        <v>2.5</v>
      </c>
      <c r="G4" s="49">
        <v>1</v>
      </c>
      <c r="H4" s="49">
        <f t="shared" si="0"/>
        <v>60.9</v>
      </c>
      <c r="I4" s="49">
        <f t="shared" si="1"/>
        <v>18513.599999999999</v>
      </c>
      <c r="J4" s="49">
        <v>18513</v>
      </c>
      <c r="K4">
        <f t="shared" ref="K4:K45" si="2">J4-I4</f>
        <v>-0.59999999999854481</v>
      </c>
    </row>
    <row r="5" spans="2:11">
      <c r="B5" s="126"/>
      <c r="C5" s="124"/>
      <c r="D5" s="47" t="s">
        <v>70</v>
      </c>
      <c r="E5" s="48">
        <v>73.83</v>
      </c>
      <c r="F5" s="49"/>
      <c r="G5" s="49">
        <v>1</v>
      </c>
      <c r="H5" s="49">
        <f t="shared" si="0"/>
        <v>73.83</v>
      </c>
      <c r="I5" s="49">
        <f t="shared" si="1"/>
        <v>22444.32</v>
      </c>
      <c r="J5" s="49">
        <v>22445</v>
      </c>
      <c r="K5">
        <f t="shared" si="2"/>
        <v>0.68000000000029104</v>
      </c>
    </row>
    <row r="6" spans="2:11">
      <c r="B6" s="126"/>
      <c r="C6" s="124">
        <v>3</v>
      </c>
      <c r="D6" s="47" t="s">
        <v>53</v>
      </c>
      <c r="E6" s="48">
        <v>73.83</v>
      </c>
      <c r="F6" s="49"/>
      <c r="G6" s="49">
        <v>1</v>
      </c>
      <c r="H6" s="49">
        <f t="shared" si="0"/>
        <v>73.83</v>
      </c>
      <c r="I6" s="49">
        <f t="shared" si="1"/>
        <v>22444.32</v>
      </c>
      <c r="J6" s="49">
        <v>22445</v>
      </c>
      <c r="K6">
        <f t="shared" si="2"/>
        <v>0.68000000000029104</v>
      </c>
    </row>
    <row r="7" spans="2:11">
      <c r="B7" s="126"/>
      <c r="C7" s="124"/>
      <c r="D7" s="50" t="s">
        <v>55</v>
      </c>
      <c r="E7" s="91">
        <v>58.4</v>
      </c>
      <c r="F7" s="69"/>
      <c r="G7" s="69">
        <v>0</v>
      </c>
      <c r="H7" s="69">
        <f t="shared" si="0"/>
        <v>0</v>
      </c>
      <c r="I7" s="69">
        <f t="shared" si="1"/>
        <v>0</v>
      </c>
      <c r="J7" s="69"/>
      <c r="K7">
        <f t="shared" si="2"/>
        <v>0</v>
      </c>
    </row>
    <row r="8" spans="2:11">
      <c r="B8" s="126"/>
      <c r="C8" s="124"/>
      <c r="D8" s="47" t="s">
        <v>71</v>
      </c>
      <c r="E8" s="48">
        <v>58.4</v>
      </c>
      <c r="F8" s="49"/>
      <c r="G8" s="49">
        <v>1</v>
      </c>
      <c r="H8" s="49">
        <f t="shared" si="0"/>
        <v>58.4</v>
      </c>
      <c r="I8" s="49">
        <f t="shared" si="1"/>
        <v>17753.599999999999</v>
      </c>
      <c r="J8" s="49">
        <v>17755</v>
      </c>
      <c r="K8">
        <f t="shared" si="2"/>
        <v>1.4000000000014552</v>
      </c>
    </row>
    <row r="9" spans="2:11">
      <c r="B9" s="126"/>
      <c r="C9" s="124"/>
      <c r="D9" s="47" t="s">
        <v>72</v>
      </c>
      <c r="E9" s="48">
        <v>73.83</v>
      </c>
      <c r="F9" s="49">
        <v>2.5</v>
      </c>
      <c r="G9" s="49">
        <v>1</v>
      </c>
      <c r="H9" s="49">
        <f t="shared" si="0"/>
        <v>76.33</v>
      </c>
      <c r="I9" s="49">
        <f t="shared" si="1"/>
        <v>23204.32</v>
      </c>
      <c r="J9" s="49">
        <v>23430</v>
      </c>
      <c r="K9">
        <f t="shared" si="2"/>
        <v>225.68000000000029</v>
      </c>
    </row>
    <row r="10" spans="2:11">
      <c r="B10" s="126"/>
      <c r="C10" s="124">
        <v>4</v>
      </c>
      <c r="D10" s="47" t="s">
        <v>73</v>
      </c>
      <c r="E10" s="48">
        <v>73.83</v>
      </c>
      <c r="F10" s="49"/>
      <c r="G10" s="49">
        <v>1</v>
      </c>
      <c r="H10" s="49">
        <f t="shared" si="0"/>
        <v>73.83</v>
      </c>
      <c r="I10" s="49">
        <f t="shared" si="1"/>
        <v>22444.32</v>
      </c>
      <c r="J10" s="49">
        <v>22444</v>
      </c>
      <c r="K10">
        <f t="shared" si="2"/>
        <v>-0.31999999999970896</v>
      </c>
    </row>
    <row r="11" spans="2:11">
      <c r="B11" s="126"/>
      <c r="C11" s="124"/>
      <c r="D11" s="47" t="s">
        <v>74</v>
      </c>
      <c r="E11" s="48">
        <v>58.4</v>
      </c>
      <c r="F11" s="49"/>
      <c r="G11" s="49">
        <v>1</v>
      </c>
      <c r="H11" s="49">
        <f t="shared" si="0"/>
        <v>58.4</v>
      </c>
      <c r="I11" s="49">
        <f t="shared" si="1"/>
        <v>17753.599999999999</v>
      </c>
      <c r="J11" s="49">
        <v>17753</v>
      </c>
      <c r="K11">
        <f t="shared" si="2"/>
        <v>-0.59999999999854481</v>
      </c>
    </row>
    <row r="12" spans="2:11">
      <c r="B12" s="126"/>
      <c r="C12" s="124"/>
      <c r="D12" s="47" t="s">
        <v>75</v>
      </c>
      <c r="E12" s="48">
        <v>58.27</v>
      </c>
      <c r="F12" s="49">
        <v>2.5</v>
      </c>
      <c r="G12" s="49">
        <v>1</v>
      </c>
      <c r="H12" s="49">
        <f t="shared" si="0"/>
        <v>60.77</v>
      </c>
      <c r="I12" s="49">
        <f t="shared" si="1"/>
        <v>18474.080000000002</v>
      </c>
      <c r="J12" s="49">
        <v>18375</v>
      </c>
      <c r="K12">
        <f t="shared" si="2"/>
        <v>-99.080000000001746</v>
      </c>
    </row>
    <row r="13" spans="2:11">
      <c r="B13" s="126"/>
      <c r="C13" s="124"/>
      <c r="D13" s="53" t="s">
        <v>76</v>
      </c>
      <c r="E13" s="48">
        <v>73.83</v>
      </c>
      <c r="F13" s="49"/>
      <c r="G13" s="49">
        <v>1</v>
      </c>
      <c r="H13" s="49">
        <f t="shared" si="0"/>
        <v>73.83</v>
      </c>
      <c r="I13" s="49">
        <f t="shared" si="1"/>
        <v>22444.32</v>
      </c>
      <c r="J13" s="49">
        <v>22450</v>
      </c>
      <c r="K13">
        <f t="shared" si="2"/>
        <v>5.680000000000291</v>
      </c>
    </row>
    <row r="14" spans="2:11">
      <c r="B14" s="126"/>
      <c r="C14" s="124">
        <v>5</v>
      </c>
      <c r="D14" s="47" t="s">
        <v>77</v>
      </c>
      <c r="E14" s="48">
        <v>73.83</v>
      </c>
      <c r="F14" s="49"/>
      <c r="G14" s="49">
        <v>1</v>
      </c>
      <c r="H14" s="49">
        <f t="shared" si="0"/>
        <v>73.83</v>
      </c>
      <c r="I14" s="49">
        <f t="shared" si="1"/>
        <v>22444.32</v>
      </c>
      <c r="J14" s="49">
        <v>22444</v>
      </c>
      <c r="K14">
        <f t="shared" si="2"/>
        <v>-0.31999999999970896</v>
      </c>
    </row>
    <row r="15" spans="2:11">
      <c r="B15" s="126"/>
      <c r="C15" s="124"/>
      <c r="D15" s="47" t="s">
        <v>78</v>
      </c>
      <c r="E15" s="48">
        <v>60.29</v>
      </c>
      <c r="F15" s="49"/>
      <c r="G15" s="49">
        <v>1</v>
      </c>
      <c r="H15" s="49">
        <f t="shared" si="0"/>
        <v>60.29</v>
      </c>
      <c r="I15" s="49">
        <f t="shared" si="1"/>
        <v>18328.16</v>
      </c>
      <c r="J15" s="49">
        <v>18328</v>
      </c>
      <c r="K15">
        <f t="shared" si="2"/>
        <v>-0.15999999999985448</v>
      </c>
    </row>
    <row r="16" spans="2:11">
      <c r="B16" s="126"/>
      <c r="C16" s="124"/>
      <c r="D16" s="47" t="s">
        <v>79</v>
      </c>
      <c r="E16" s="48">
        <v>60.62</v>
      </c>
      <c r="F16" s="49"/>
      <c r="G16" s="49">
        <v>1</v>
      </c>
      <c r="H16" s="49">
        <f t="shared" si="0"/>
        <v>60.62</v>
      </c>
      <c r="I16" s="49">
        <f t="shared" si="1"/>
        <v>18428.48</v>
      </c>
      <c r="J16" s="49">
        <v>18328</v>
      </c>
      <c r="K16">
        <f t="shared" si="2"/>
        <v>-100.47999999999956</v>
      </c>
    </row>
    <row r="17" spans="2:11">
      <c r="B17" s="126"/>
      <c r="C17" s="124"/>
      <c r="D17" s="50" t="s">
        <v>80</v>
      </c>
      <c r="E17" s="91">
        <v>76.430000000000007</v>
      </c>
      <c r="F17" s="69">
        <v>2.5</v>
      </c>
      <c r="G17" s="69">
        <v>0</v>
      </c>
      <c r="H17" s="69">
        <f t="shared" si="0"/>
        <v>0</v>
      </c>
      <c r="I17" s="69">
        <f t="shared" si="1"/>
        <v>0</v>
      </c>
      <c r="J17" s="69"/>
      <c r="K17">
        <f t="shared" si="2"/>
        <v>0</v>
      </c>
    </row>
    <row r="18" spans="2:11">
      <c r="B18" s="126"/>
      <c r="C18" s="124">
        <v>6</v>
      </c>
      <c r="D18" s="47" t="s">
        <v>81</v>
      </c>
      <c r="E18" s="48">
        <v>73.83</v>
      </c>
      <c r="F18" s="49"/>
      <c r="G18" s="49">
        <v>1</v>
      </c>
      <c r="H18" s="49">
        <f t="shared" si="0"/>
        <v>73.83</v>
      </c>
      <c r="I18" s="49">
        <f t="shared" si="1"/>
        <v>22444.32</v>
      </c>
      <c r="J18" s="49">
        <v>22500</v>
      </c>
      <c r="K18">
        <f t="shared" si="2"/>
        <v>55.680000000000291</v>
      </c>
    </row>
    <row r="19" spans="2:11">
      <c r="B19" s="126"/>
      <c r="C19" s="124"/>
      <c r="D19" s="47" t="s">
        <v>56</v>
      </c>
      <c r="E19" s="48">
        <v>58.4</v>
      </c>
      <c r="F19" s="49"/>
      <c r="G19" s="49">
        <v>1</v>
      </c>
      <c r="H19" s="49">
        <f t="shared" si="0"/>
        <v>58.4</v>
      </c>
      <c r="I19" s="49">
        <f t="shared" si="1"/>
        <v>17753.599999999999</v>
      </c>
      <c r="J19" s="49">
        <v>17755</v>
      </c>
      <c r="K19">
        <f t="shared" si="2"/>
        <v>1.4000000000014552</v>
      </c>
    </row>
    <row r="20" spans="2:11">
      <c r="B20" s="126"/>
      <c r="C20" s="124"/>
      <c r="D20" s="47" t="s">
        <v>57</v>
      </c>
      <c r="E20" s="48">
        <v>58.4</v>
      </c>
      <c r="F20" s="49"/>
      <c r="G20" s="49">
        <v>1</v>
      </c>
      <c r="H20" s="49">
        <f t="shared" si="0"/>
        <v>58.4</v>
      </c>
      <c r="I20" s="49">
        <f t="shared" si="1"/>
        <v>17753.599999999999</v>
      </c>
      <c r="J20" s="49">
        <v>17754</v>
      </c>
      <c r="K20">
        <f t="shared" si="2"/>
        <v>0.40000000000145519</v>
      </c>
    </row>
    <row r="21" spans="2:11">
      <c r="B21" s="126"/>
      <c r="C21" s="124"/>
      <c r="D21" s="47" t="s">
        <v>58</v>
      </c>
      <c r="E21" s="48">
        <v>73.83</v>
      </c>
      <c r="F21" s="49">
        <v>2.5</v>
      </c>
      <c r="G21" s="49">
        <v>1</v>
      </c>
      <c r="H21" s="49">
        <f t="shared" si="0"/>
        <v>76.33</v>
      </c>
      <c r="I21" s="49">
        <f t="shared" si="1"/>
        <v>23204.32</v>
      </c>
      <c r="J21" s="49">
        <v>23205</v>
      </c>
      <c r="K21">
        <f t="shared" si="2"/>
        <v>0.68000000000029104</v>
      </c>
    </row>
    <row r="22" spans="2:11">
      <c r="B22" s="126"/>
      <c r="C22" s="124">
        <v>7</v>
      </c>
      <c r="D22" s="47" t="s">
        <v>59</v>
      </c>
      <c r="E22" s="48">
        <v>73.83</v>
      </c>
      <c r="F22" s="49"/>
      <c r="G22" s="49">
        <v>1</v>
      </c>
      <c r="H22" s="49">
        <f t="shared" si="0"/>
        <v>73.83</v>
      </c>
      <c r="I22" s="49">
        <f t="shared" si="1"/>
        <v>22444.32</v>
      </c>
      <c r="J22" s="49">
        <v>22470</v>
      </c>
      <c r="K22">
        <f t="shared" si="2"/>
        <v>25.680000000000291</v>
      </c>
    </row>
    <row r="23" spans="2:11">
      <c r="B23" s="126"/>
      <c r="C23" s="124"/>
      <c r="D23" s="47" t="s">
        <v>82</v>
      </c>
      <c r="E23" s="48">
        <v>58.4</v>
      </c>
      <c r="F23" s="49">
        <v>2.5</v>
      </c>
      <c r="G23" s="49">
        <v>1</v>
      </c>
      <c r="H23" s="49">
        <f t="shared" si="0"/>
        <v>60.9</v>
      </c>
      <c r="I23" s="49">
        <f t="shared" si="1"/>
        <v>18513.599999999999</v>
      </c>
      <c r="J23" s="49">
        <v>17786</v>
      </c>
      <c r="K23">
        <f t="shared" si="2"/>
        <v>-727.59999999999854</v>
      </c>
    </row>
    <row r="24" spans="2:11">
      <c r="B24" s="126"/>
      <c r="C24" s="124"/>
      <c r="D24" s="47" t="s">
        <v>83</v>
      </c>
      <c r="E24" s="48">
        <v>58.4</v>
      </c>
      <c r="F24" s="49">
        <v>2.5</v>
      </c>
      <c r="G24" s="49">
        <v>1</v>
      </c>
      <c r="H24" s="49">
        <f t="shared" si="0"/>
        <v>60.9</v>
      </c>
      <c r="I24" s="49">
        <f t="shared" si="1"/>
        <v>18513.599999999999</v>
      </c>
      <c r="J24" s="49">
        <v>17555</v>
      </c>
      <c r="K24">
        <f t="shared" si="2"/>
        <v>-958.59999999999854</v>
      </c>
    </row>
    <row r="25" spans="2:11">
      <c r="B25" s="126"/>
      <c r="C25" s="124"/>
      <c r="D25" s="47" t="s">
        <v>84</v>
      </c>
      <c r="E25" s="48">
        <v>73.83</v>
      </c>
      <c r="F25" s="49"/>
      <c r="G25" s="49">
        <v>1</v>
      </c>
      <c r="H25" s="49">
        <f t="shared" si="0"/>
        <v>73.83</v>
      </c>
      <c r="I25" s="49">
        <f t="shared" si="1"/>
        <v>22444.32</v>
      </c>
      <c r="J25" s="49">
        <v>22460</v>
      </c>
      <c r="K25">
        <f t="shared" si="2"/>
        <v>15.680000000000291</v>
      </c>
    </row>
    <row r="26" spans="2:11">
      <c r="B26" s="126"/>
      <c r="C26" s="124">
        <v>8</v>
      </c>
      <c r="D26" s="50" t="s">
        <v>85</v>
      </c>
      <c r="E26" s="91">
        <v>73.83</v>
      </c>
      <c r="F26" s="69"/>
      <c r="G26" s="69">
        <v>0</v>
      </c>
      <c r="H26" s="69">
        <f t="shared" si="0"/>
        <v>0</v>
      </c>
      <c r="I26" s="69">
        <f t="shared" si="1"/>
        <v>0</v>
      </c>
      <c r="J26" s="69"/>
      <c r="K26">
        <f t="shared" si="2"/>
        <v>0</v>
      </c>
    </row>
    <row r="27" spans="2:11">
      <c r="B27" s="126"/>
      <c r="C27" s="124"/>
      <c r="D27" s="47" t="s">
        <v>86</v>
      </c>
      <c r="E27" s="48">
        <v>58.4</v>
      </c>
      <c r="F27" s="49"/>
      <c r="G27" s="49">
        <v>1</v>
      </c>
      <c r="H27" s="49">
        <f t="shared" si="0"/>
        <v>58.4</v>
      </c>
      <c r="I27" s="49">
        <f t="shared" si="1"/>
        <v>17753.599999999999</v>
      </c>
      <c r="J27" s="49">
        <v>18514</v>
      </c>
      <c r="K27">
        <f t="shared" si="2"/>
        <v>760.40000000000146</v>
      </c>
    </row>
    <row r="28" spans="2:11">
      <c r="B28" s="126"/>
      <c r="C28" s="124"/>
      <c r="D28" s="47" t="s">
        <v>87</v>
      </c>
      <c r="E28" s="48">
        <v>58.4</v>
      </c>
      <c r="F28" s="49"/>
      <c r="G28" s="49">
        <v>1</v>
      </c>
      <c r="H28" s="49">
        <f t="shared" si="0"/>
        <v>58.4</v>
      </c>
      <c r="I28" s="49">
        <f t="shared" si="1"/>
        <v>17753.599999999999</v>
      </c>
      <c r="J28" s="49">
        <v>17710</v>
      </c>
      <c r="K28">
        <f t="shared" si="2"/>
        <v>-43.599999999998545</v>
      </c>
    </row>
    <row r="29" spans="2:11">
      <c r="B29" s="126"/>
      <c r="C29" s="124"/>
      <c r="D29" s="47" t="s">
        <v>88</v>
      </c>
      <c r="E29" s="48">
        <v>73.83</v>
      </c>
      <c r="F29" s="49"/>
      <c r="G29" s="49">
        <v>1</v>
      </c>
      <c r="H29" s="49">
        <f t="shared" si="0"/>
        <v>73.83</v>
      </c>
      <c r="I29" s="49">
        <f t="shared" si="1"/>
        <v>22444.32</v>
      </c>
      <c r="J29" s="49">
        <v>22450</v>
      </c>
      <c r="K29">
        <f t="shared" si="2"/>
        <v>5.680000000000291</v>
      </c>
    </row>
    <row r="30" spans="2:11">
      <c r="B30" s="126"/>
      <c r="C30" s="124">
        <v>9</v>
      </c>
      <c r="D30" s="47" t="s">
        <v>60</v>
      </c>
      <c r="E30" s="48">
        <v>73.83</v>
      </c>
      <c r="F30" s="49"/>
      <c r="G30" s="49">
        <v>1</v>
      </c>
      <c r="H30" s="49">
        <f t="shared" si="0"/>
        <v>73.83</v>
      </c>
      <c r="I30" s="49">
        <f t="shared" si="1"/>
        <v>22444.32</v>
      </c>
      <c r="J30" s="49">
        <v>22445</v>
      </c>
      <c r="K30">
        <f t="shared" si="2"/>
        <v>0.68000000000029104</v>
      </c>
    </row>
    <row r="31" spans="2:11">
      <c r="B31" s="126"/>
      <c r="C31" s="124"/>
      <c r="D31" s="47" t="s">
        <v>89</v>
      </c>
      <c r="E31" s="48">
        <v>58.4</v>
      </c>
      <c r="F31" s="49"/>
      <c r="G31" s="49">
        <v>1</v>
      </c>
      <c r="H31" s="49">
        <f t="shared" si="0"/>
        <v>58.4</v>
      </c>
      <c r="I31" s="49">
        <f t="shared" si="1"/>
        <v>17753.599999999999</v>
      </c>
      <c r="J31" s="49">
        <v>17632</v>
      </c>
      <c r="K31">
        <f t="shared" si="2"/>
        <v>-121.59999999999854</v>
      </c>
    </row>
    <row r="32" spans="2:11">
      <c r="B32" s="126"/>
      <c r="C32" s="124"/>
      <c r="D32" s="47" t="s">
        <v>90</v>
      </c>
      <c r="E32" s="48">
        <v>58.4</v>
      </c>
      <c r="F32" s="49"/>
      <c r="G32" s="49">
        <v>1</v>
      </c>
      <c r="H32" s="49">
        <f t="shared" si="0"/>
        <v>58.4</v>
      </c>
      <c r="I32" s="49">
        <f t="shared" si="1"/>
        <v>17753.599999999999</v>
      </c>
      <c r="J32" s="49">
        <v>17754</v>
      </c>
      <c r="K32">
        <f t="shared" si="2"/>
        <v>0.40000000000145519</v>
      </c>
    </row>
    <row r="33" spans="2:11">
      <c r="B33" s="126"/>
      <c r="C33" s="124"/>
      <c r="D33" s="47" t="s">
        <v>91</v>
      </c>
      <c r="E33" s="48">
        <v>73.83</v>
      </c>
      <c r="F33" s="49"/>
      <c r="G33" s="49">
        <v>1</v>
      </c>
      <c r="H33" s="49">
        <f t="shared" si="0"/>
        <v>73.83</v>
      </c>
      <c r="I33" s="49">
        <f t="shared" si="1"/>
        <v>22444.32</v>
      </c>
      <c r="J33" s="49">
        <v>22444</v>
      </c>
      <c r="K33">
        <f t="shared" si="2"/>
        <v>-0.31999999999970896</v>
      </c>
    </row>
    <row r="34" spans="2:11">
      <c r="B34" s="126"/>
      <c r="C34" s="124">
        <v>10</v>
      </c>
      <c r="D34" s="47" t="s">
        <v>61</v>
      </c>
      <c r="E34" s="48">
        <v>73.83</v>
      </c>
      <c r="F34" s="49">
        <v>2.5</v>
      </c>
      <c r="G34" s="49">
        <v>1</v>
      </c>
      <c r="H34" s="49">
        <f t="shared" si="0"/>
        <v>76.33</v>
      </c>
      <c r="I34" s="49">
        <f t="shared" si="1"/>
        <v>23204.32</v>
      </c>
      <c r="J34" s="49">
        <v>23220</v>
      </c>
      <c r="K34">
        <f t="shared" si="2"/>
        <v>15.680000000000291</v>
      </c>
    </row>
    <row r="35" spans="2:11">
      <c r="B35" s="126"/>
      <c r="C35" s="124"/>
      <c r="D35" s="50" t="s">
        <v>92</v>
      </c>
      <c r="E35" s="45">
        <v>58.4</v>
      </c>
      <c r="F35" s="46"/>
      <c r="G35" s="46">
        <v>0</v>
      </c>
      <c r="H35" s="46">
        <f t="shared" si="0"/>
        <v>0</v>
      </c>
      <c r="I35" s="46">
        <f t="shared" si="1"/>
        <v>0</v>
      </c>
      <c r="J35" s="46"/>
      <c r="K35">
        <f t="shared" si="2"/>
        <v>0</v>
      </c>
    </row>
    <row r="36" spans="2:11">
      <c r="B36" s="126"/>
      <c r="C36" s="124"/>
      <c r="D36" s="50" t="s">
        <v>93</v>
      </c>
      <c r="E36" s="45">
        <v>58.4</v>
      </c>
      <c r="F36" s="46"/>
      <c r="G36" s="46">
        <v>0</v>
      </c>
      <c r="H36" s="46">
        <f t="shared" si="0"/>
        <v>0</v>
      </c>
      <c r="I36" s="46">
        <f t="shared" si="1"/>
        <v>0</v>
      </c>
      <c r="J36" s="46"/>
      <c r="K36">
        <f t="shared" si="2"/>
        <v>0</v>
      </c>
    </row>
    <row r="37" spans="2:11">
      <c r="B37" s="126"/>
      <c r="C37" s="124"/>
      <c r="D37" s="47" t="s">
        <v>94</v>
      </c>
      <c r="E37" s="48">
        <v>73.83</v>
      </c>
      <c r="F37" s="49"/>
      <c r="G37" s="49">
        <v>1</v>
      </c>
      <c r="H37" s="49">
        <f t="shared" si="0"/>
        <v>73.83</v>
      </c>
      <c r="I37" s="49">
        <f>H37*304</f>
        <v>22444.32</v>
      </c>
      <c r="J37" s="49">
        <v>15349</v>
      </c>
      <c r="K37">
        <f t="shared" si="2"/>
        <v>-7095.32</v>
      </c>
    </row>
    <row r="38" spans="2:11">
      <c r="K38">
        <f>J38-I38</f>
        <v>0</v>
      </c>
    </row>
    <row r="39" spans="2:11">
      <c r="D39" s="31" t="s">
        <v>247</v>
      </c>
      <c r="K39">
        <f t="shared" si="2"/>
        <v>0</v>
      </c>
    </row>
    <row r="40" spans="2:11">
      <c r="B40" s="125">
        <v>2</v>
      </c>
      <c r="C40" s="51">
        <v>1</v>
      </c>
      <c r="D40" s="52" t="s">
        <v>62</v>
      </c>
      <c r="E40" s="51">
        <v>39.99</v>
      </c>
      <c r="F40" s="46"/>
      <c r="G40" s="46">
        <v>0</v>
      </c>
      <c r="H40" s="46">
        <f>E40*G40</f>
        <v>0</v>
      </c>
      <c r="I40" s="46"/>
      <c r="J40" s="46"/>
      <c r="K40">
        <f t="shared" si="2"/>
        <v>0</v>
      </c>
    </row>
    <row r="41" spans="2:11">
      <c r="B41" s="125"/>
      <c r="C41" s="51">
        <v>2</v>
      </c>
      <c r="D41" s="52" t="s">
        <v>63</v>
      </c>
      <c r="E41" s="51">
        <v>39.99</v>
      </c>
      <c r="F41" s="46"/>
      <c r="G41" s="46">
        <v>0</v>
      </c>
      <c r="H41" s="46">
        <f t="shared" ref="H41:H45" si="3">E41*G41</f>
        <v>0</v>
      </c>
      <c r="I41" s="46"/>
      <c r="J41" s="46"/>
      <c r="K41">
        <f t="shared" si="2"/>
        <v>0</v>
      </c>
    </row>
    <row r="42" spans="2:11">
      <c r="B42" s="125"/>
      <c r="C42" s="51">
        <v>3</v>
      </c>
      <c r="D42" s="52" t="s">
        <v>64</v>
      </c>
      <c r="E42" s="51">
        <v>52.52</v>
      </c>
      <c r="F42" s="46"/>
      <c r="G42" s="46">
        <v>0</v>
      </c>
      <c r="H42" s="46">
        <f t="shared" si="3"/>
        <v>0</v>
      </c>
      <c r="I42" s="46"/>
      <c r="J42" s="46"/>
      <c r="K42">
        <f t="shared" si="2"/>
        <v>0</v>
      </c>
    </row>
    <row r="43" spans="2:11" ht="64.5">
      <c r="B43" s="125"/>
      <c r="C43" s="51">
        <v>4</v>
      </c>
      <c r="D43" s="52" t="s">
        <v>65</v>
      </c>
      <c r="E43" s="51">
        <v>52.52</v>
      </c>
      <c r="F43" s="46"/>
      <c r="G43" s="46">
        <v>0</v>
      </c>
      <c r="H43" s="46">
        <f t="shared" si="3"/>
        <v>0</v>
      </c>
      <c r="I43" s="46"/>
      <c r="J43" s="46"/>
      <c r="K43">
        <f t="shared" si="2"/>
        <v>0</v>
      </c>
    </row>
    <row r="44" spans="2:11" ht="26.25">
      <c r="B44" s="125"/>
      <c r="C44" s="51">
        <v>5</v>
      </c>
      <c r="D44" s="52" t="s">
        <v>66</v>
      </c>
      <c r="E44" s="51">
        <v>40.11</v>
      </c>
      <c r="F44" s="46"/>
      <c r="G44" s="46">
        <v>0</v>
      </c>
      <c r="H44" s="46">
        <f t="shared" si="3"/>
        <v>0</v>
      </c>
      <c r="I44" s="46"/>
      <c r="J44" s="46"/>
      <c r="K44">
        <f t="shared" si="2"/>
        <v>0</v>
      </c>
    </row>
    <row r="45" spans="2:11" ht="26.25">
      <c r="B45" s="125"/>
      <c r="C45" s="51">
        <v>6</v>
      </c>
      <c r="D45" s="52" t="s">
        <v>67</v>
      </c>
      <c r="E45" s="51">
        <v>40.11</v>
      </c>
      <c r="F45" s="46"/>
      <c r="G45" s="46">
        <v>0</v>
      </c>
      <c r="H45" s="46">
        <f t="shared" si="3"/>
        <v>0</v>
      </c>
      <c r="I45" s="46"/>
      <c r="J45" s="46"/>
      <c r="K45">
        <f t="shared" si="2"/>
        <v>0</v>
      </c>
    </row>
    <row r="46" spans="2:11">
      <c r="E46">
        <f>SUM(E40:E45)</f>
        <v>265.24</v>
      </c>
      <c r="H46">
        <f>SUM(H2:H45)</f>
        <v>2078.7600000000002</v>
      </c>
      <c r="I46">
        <f>SUM(I2:I45)</f>
        <v>631943.03999999969</v>
      </c>
      <c r="J46">
        <f>SUM(J2:J45)</f>
        <v>601487</v>
      </c>
    </row>
    <row r="47" spans="2:11">
      <c r="J47">
        <f>J46*100/I46</f>
        <v>95.180571970537144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abSelected="1" topLeftCell="A46" workbookViewId="0">
      <selection activeCell="C57" sqref="C57"/>
    </sheetView>
  </sheetViews>
  <sheetFormatPr defaultRowHeight="15"/>
  <cols>
    <col min="3" max="3" width="40.42578125" customWidth="1"/>
    <col min="6" max="6" width="18.5703125" customWidth="1"/>
    <col min="9" max="9" width="12" customWidth="1"/>
    <col min="11" max="11" width="9.140625" customWidth="1"/>
  </cols>
  <sheetData>
    <row r="2" spans="1:14" ht="31.5">
      <c r="A2" s="57" t="s">
        <v>95</v>
      </c>
      <c r="B2" s="57" t="s">
        <v>96</v>
      </c>
      <c r="C2" s="57" t="s">
        <v>97</v>
      </c>
      <c r="D2" s="57" t="s">
        <v>98</v>
      </c>
      <c r="E2" s="57" t="s">
        <v>99</v>
      </c>
      <c r="F2" s="57" t="s">
        <v>100</v>
      </c>
      <c r="G2" s="57" t="s">
        <v>101</v>
      </c>
      <c r="H2" s="58" t="s">
        <v>244</v>
      </c>
      <c r="I2" s="58" t="s">
        <v>245</v>
      </c>
      <c r="J2" s="58" t="s">
        <v>254</v>
      </c>
    </row>
    <row r="3" spans="1:14" ht="15.75">
      <c r="A3" s="128">
        <v>3</v>
      </c>
      <c r="B3" s="129">
        <v>2</v>
      </c>
      <c r="C3" s="59" t="s">
        <v>102</v>
      </c>
      <c r="D3" s="60">
        <v>36.57</v>
      </c>
      <c r="E3" s="61">
        <v>2.5</v>
      </c>
      <c r="F3" s="59">
        <v>1</v>
      </c>
      <c r="G3" s="60">
        <f>(D3+E3)*F3</f>
        <v>39.07</v>
      </c>
      <c r="H3" s="62">
        <f>G3*304</f>
        <v>11877.28</v>
      </c>
      <c r="I3" s="49">
        <v>11877</v>
      </c>
      <c r="J3" s="46">
        <f>I3-H3</f>
        <v>-0.28000000000065484</v>
      </c>
    </row>
    <row r="4" spans="1:14" ht="15.75">
      <c r="A4" s="128"/>
      <c r="B4" s="129"/>
      <c r="C4" s="59" t="s">
        <v>103</v>
      </c>
      <c r="D4" s="60">
        <v>37.36</v>
      </c>
      <c r="E4" s="61"/>
      <c r="F4" s="59">
        <v>1</v>
      </c>
      <c r="G4" s="60">
        <f t="shared" ref="G4:G47" si="0">(D4+E4)*F4</f>
        <v>37.36</v>
      </c>
      <c r="H4" s="62">
        <f t="shared" ref="H4:H60" si="1">G4*304</f>
        <v>11357.44</v>
      </c>
      <c r="I4" s="49">
        <v>11360</v>
      </c>
      <c r="J4" s="46">
        <f t="shared" ref="J4:J60" si="2">I4-H4</f>
        <v>2.5599999999994907</v>
      </c>
    </row>
    <row r="5" spans="1:14" ht="15.75">
      <c r="A5" s="128"/>
      <c r="B5" s="129"/>
      <c r="C5" s="59" t="s">
        <v>104</v>
      </c>
      <c r="D5" s="60">
        <v>58.27</v>
      </c>
      <c r="E5" s="61">
        <v>2.5</v>
      </c>
      <c r="F5" s="59">
        <v>1</v>
      </c>
      <c r="G5" s="60">
        <f t="shared" si="0"/>
        <v>60.77</v>
      </c>
      <c r="H5" s="62">
        <f t="shared" si="1"/>
        <v>18474.080000000002</v>
      </c>
      <c r="I5" s="61">
        <v>18474</v>
      </c>
      <c r="J5" s="46">
        <f t="shared" si="2"/>
        <v>-8.000000000174623E-2</v>
      </c>
      <c r="K5" s="105"/>
      <c r="L5" s="105"/>
      <c r="M5" s="105"/>
    </row>
    <row r="6" spans="1:14" ht="15.75">
      <c r="A6" s="128"/>
      <c r="B6" s="129"/>
      <c r="C6" s="59" t="s">
        <v>105</v>
      </c>
      <c r="D6" s="60">
        <v>65.040000000000006</v>
      </c>
      <c r="E6" s="61"/>
      <c r="F6" s="59">
        <v>1</v>
      </c>
      <c r="G6" s="60">
        <f t="shared" si="0"/>
        <v>65.040000000000006</v>
      </c>
      <c r="H6" s="62">
        <f t="shared" si="1"/>
        <v>19772.160000000003</v>
      </c>
      <c r="I6" s="61">
        <v>21000</v>
      </c>
      <c r="J6" s="46">
        <f t="shared" si="2"/>
        <v>1227.8399999999965</v>
      </c>
      <c r="K6" s="106" t="s">
        <v>275</v>
      </c>
      <c r="L6" s="86"/>
      <c r="M6" s="86"/>
      <c r="N6" s="25"/>
    </row>
    <row r="7" spans="1:14" ht="15.75">
      <c r="A7" s="128"/>
      <c r="B7" s="129"/>
      <c r="C7" s="59" t="s">
        <v>106</v>
      </c>
      <c r="D7" s="60">
        <v>79.11</v>
      </c>
      <c r="E7" s="61">
        <v>2.5</v>
      </c>
      <c r="F7" s="59">
        <v>1</v>
      </c>
      <c r="G7" s="60">
        <f t="shared" si="0"/>
        <v>81.61</v>
      </c>
      <c r="H7" s="62">
        <f t="shared" si="1"/>
        <v>24809.439999999999</v>
      </c>
      <c r="I7" s="61">
        <v>24809</v>
      </c>
      <c r="J7" s="46">
        <f t="shared" si="2"/>
        <v>-0.43999999999869033</v>
      </c>
      <c r="K7" s="86"/>
      <c r="L7" s="86"/>
      <c r="M7" s="86"/>
      <c r="N7" s="25"/>
    </row>
    <row r="8" spans="1:14" ht="15.75">
      <c r="A8" s="128"/>
      <c r="B8" s="129">
        <v>3</v>
      </c>
      <c r="C8" s="59" t="s">
        <v>107</v>
      </c>
      <c r="D8" s="60">
        <v>36.57</v>
      </c>
      <c r="E8" s="61">
        <v>2.5</v>
      </c>
      <c r="F8" s="59">
        <v>1</v>
      </c>
      <c r="G8" s="60">
        <f t="shared" si="0"/>
        <v>39.07</v>
      </c>
      <c r="H8" s="62">
        <f t="shared" si="1"/>
        <v>11877.28</v>
      </c>
      <c r="I8" s="61">
        <v>11900</v>
      </c>
      <c r="J8" s="46">
        <f t="shared" si="2"/>
        <v>22.719999999999345</v>
      </c>
      <c r="K8" s="106"/>
      <c r="L8" s="86"/>
      <c r="M8" s="86"/>
      <c r="N8" s="25"/>
    </row>
    <row r="9" spans="1:14" ht="15.75">
      <c r="A9" s="128"/>
      <c r="B9" s="129"/>
      <c r="C9" s="66" t="s">
        <v>108</v>
      </c>
      <c r="D9" s="67">
        <v>37.36</v>
      </c>
      <c r="E9" s="52"/>
      <c r="F9" s="66">
        <v>1</v>
      </c>
      <c r="G9" s="67">
        <f t="shared" si="0"/>
        <v>37.36</v>
      </c>
      <c r="H9" s="68">
        <f t="shared" si="1"/>
        <v>11357.44</v>
      </c>
      <c r="I9" s="52"/>
      <c r="J9" s="46">
        <f t="shared" si="2"/>
        <v>-11357.44</v>
      </c>
      <c r="K9" s="86"/>
      <c r="L9" s="86"/>
      <c r="M9" s="86"/>
      <c r="N9" s="25"/>
    </row>
    <row r="10" spans="1:14" ht="15.75">
      <c r="A10" s="128"/>
      <c r="B10" s="129"/>
      <c r="C10" s="59" t="s">
        <v>109</v>
      </c>
      <c r="D10" s="60">
        <v>58.27</v>
      </c>
      <c r="E10" s="61">
        <v>2.5</v>
      </c>
      <c r="F10" s="59">
        <v>1</v>
      </c>
      <c r="G10" s="60">
        <f t="shared" si="0"/>
        <v>60.77</v>
      </c>
      <c r="H10" s="62">
        <f t="shared" si="1"/>
        <v>18474.080000000002</v>
      </c>
      <c r="I10" s="61">
        <v>18474</v>
      </c>
      <c r="J10" s="46">
        <f t="shared" si="2"/>
        <v>-8.000000000174623E-2</v>
      </c>
      <c r="K10" s="107"/>
      <c r="L10" s="86"/>
      <c r="M10" s="86"/>
      <c r="N10" s="25"/>
    </row>
    <row r="11" spans="1:14" ht="15.75">
      <c r="A11" s="128"/>
      <c r="B11" s="129"/>
      <c r="C11" s="59" t="s">
        <v>54</v>
      </c>
      <c r="D11" s="60">
        <v>65.040000000000006</v>
      </c>
      <c r="E11" s="61"/>
      <c r="F11" s="59">
        <v>1</v>
      </c>
      <c r="G11" s="60">
        <f t="shared" si="0"/>
        <v>65.040000000000006</v>
      </c>
      <c r="H11" s="62">
        <f t="shared" si="1"/>
        <v>19772.160000000003</v>
      </c>
      <c r="I11" s="61">
        <v>19772</v>
      </c>
      <c r="J11" s="46">
        <f t="shared" si="2"/>
        <v>-0.16000000000349246</v>
      </c>
      <c r="K11" s="86"/>
      <c r="L11" s="86"/>
      <c r="M11" s="86"/>
      <c r="N11" s="25"/>
    </row>
    <row r="12" spans="1:14" ht="15.75">
      <c r="A12" s="128"/>
      <c r="B12" s="129"/>
      <c r="C12" s="59" t="s">
        <v>110</v>
      </c>
      <c r="D12" s="60">
        <v>79.11</v>
      </c>
      <c r="E12" s="61"/>
      <c r="F12" s="59">
        <v>1</v>
      </c>
      <c r="G12" s="60">
        <f t="shared" si="0"/>
        <v>79.11</v>
      </c>
      <c r="H12" s="62">
        <f t="shared" si="1"/>
        <v>24049.439999999999</v>
      </c>
      <c r="I12" s="61">
        <v>24050</v>
      </c>
      <c r="J12" s="46">
        <f t="shared" si="2"/>
        <v>0.56000000000130967</v>
      </c>
      <c r="K12" s="86"/>
      <c r="L12" s="86"/>
      <c r="M12" s="86"/>
      <c r="N12" s="25"/>
    </row>
    <row r="13" spans="1:14" ht="15.75">
      <c r="A13" s="128"/>
      <c r="B13" s="129">
        <v>4</v>
      </c>
      <c r="C13" s="66" t="s">
        <v>111</v>
      </c>
      <c r="D13" s="67">
        <v>36.57</v>
      </c>
      <c r="E13" s="52"/>
      <c r="F13" s="66">
        <v>0</v>
      </c>
      <c r="G13" s="67">
        <f t="shared" si="0"/>
        <v>0</v>
      </c>
      <c r="H13" s="68">
        <f t="shared" si="1"/>
        <v>0</v>
      </c>
      <c r="I13" s="69"/>
      <c r="J13" s="46">
        <f t="shared" si="2"/>
        <v>0</v>
      </c>
      <c r="K13" s="25"/>
      <c r="L13" s="25"/>
      <c r="M13" s="25"/>
      <c r="N13" s="25"/>
    </row>
    <row r="14" spans="1:14" ht="15.75">
      <c r="A14" s="128"/>
      <c r="B14" s="129"/>
      <c r="C14" s="59" t="s">
        <v>112</v>
      </c>
      <c r="D14" s="60">
        <v>37.36</v>
      </c>
      <c r="E14" s="61"/>
      <c r="F14" s="59">
        <v>1</v>
      </c>
      <c r="G14" s="60">
        <f t="shared" si="0"/>
        <v>37.36</v>
      </c>
      <c r="H14" s="62">
        <f t="shared" si="1"/>
        <v>11357.44</v>
      </c>
      <c r="I14" s="49">
        <v>11360</v>
      </c>
      <c r="J14" s="46">
        <f t="shared" si="2"/>
        <v>2.5599999999994907</v>
      </c>
    </row>
    <row r="15" spans="1:14" ht="15.75">
      <c r="A15" s="128"/>
      <c r="B15" s="129"/>
      <c r="C15" s="59" t="s">
        <v>113</v>
      </c>
      <c r="D15" s="60">
        <v>58.27</v>
      </c>
      <c r="E15" s="61"/>
      <c r="F15" s="59">
        <v>1</v>
      </c>
      <c r="G15" s="60">
        <f t="shared" si="0"/>
        <v>58.27</v>
      </c>
      <c r="H15" s="62">
        <f t="shared" si="1"/>
        <v>17714.080000000002</v>
      </c>
      <c r="I15" s="49">
        <v>17714</v>
      </c>
      <c r="J15" s="46">
        <f t="shared" si="2"/>
        <v>-8.000000000174623E-2</v>
      </c>
    </row>
    <row r="16" spans="1:14" ht="15.75">
      <c r="A16" s="128"/>
      <c r="B16" s="129"/>
      <c r="C16" s="59" t="s">
        <v>114</v>
      </c>
      <c r="D16" s="60">
        <v>65.040000000000006</v>
      </c>
      <c r="E16" s="61"/>
      <c r="F16" s="59">
        <v>1</v>
      </c>
      <c r="G16" s="60">
        <f t="shared" si="0"/>
        <v>65.040000000000006</v>
      </c>
      <c r="H16" s="62">
        <f t="shared" si="1"/>
        <v>19772.160000000003</v>
      </c>
      <c r="I16" s="49">
        <v>19775</v>
      </c>
      <c r="J16" s="46">
        <f t="shared" si="2"/>
        <v>2.8399999999965075</v>
      </c>
    </row>
    <row r="17" spans="1:10" ht="15.75">
      <c r="A17" s="128"/>
      <c r="B17" s="129"/>
      <c r="C17" s="66" t="s">
        <v>115</v>
      </c>
      <c r="D17" s="67">
        <v>79.11</v>
      </c>
      <c r="E17" s="52"/>
      <c r="F17" s="66">
        <v>0</v>
      </c>
      <c r="G17" s="67">
        <f t="shared" si="0"/>
        <v>0</v>
      </c>
      <c r="H17" s="68">
        <f t="shared" si="1"/>
        <v>0</v>
      </c>
      <c r="I17" s="69"/>
      <c r="J17" s="46">
        <f t="shared" si="2"/>
        <v>0</v>
      </c>
    </row>
    <row r="18" spans="1:10" ht="15.75">
      <c r="A18" s="128"/>
      <c r="B18" s="129">
        <v>5</v>
      </c>
      <c r="C18" s="66" t="s">
        <v>116</v>
      </c>
      <c r="D18" s="67">
        <v>36.57</v>
      </c>
      <c r="E18" s="52"/>
      <c r="F18" s="52">
        <v>0</v>
      </c>
      <c r="G18" s="67">
        <f t="shared" si="0"/>
        <v>0</v>
      </c>
      <c r="H18" s="68">
        <f t="shared" si="1"/>
        <v>0</v>
      </c>
      <c r="I18" s="69"/>
      <c r="J18" s="46">
        <f t="shared" si="2"/>
        <v>0</v>
      </c>
    </row>
    <row r="19" spans="1:10" ht="15.75">
      <c r="A19" s="128"/>
      <c r="B19" s="129"/>
      <c r="C19" s="66" t="s">
        <v>116</v>
      </c>
      <c r="D19" s="67">
        <v>37.36</v>
      </c>
      <c r="E19" s="52"/>
      <c r="F19" s="52">
        <v>0</v>
      </c>
      <c r="G19" s="67">
        <f t="shared" si="0"/>
        <v>0</v>
      </c>
      <c r="H19" s="68">
        <f t="shared" si="1"/>
        <v>0</v>
      </c>
      <c r="I19" s="69"/>
      <c r="J19" s="46">
        <f t="shared" si="2"/>
        <v>0</v>
      </c>
    </row>
    <row r="20" spans="1:10" ht="15.75">
      <c r="A20" s="128"/>
      <c r="B20" s="129"/>
      <c r="C20" s="59" t="s">
        <v>117</v>
      </c>
      <c r="D20" s="60">
        <v>58.27</v>
      </c>
      <c r="E20" s="61"/>
      <c r="F20" s="59">
        <v>1</v>
      </c>
      <c r="G20" s="60">
        <f t="shared" si="0"/>
        <v>58.27</v>
      </c>
      <c r="H20" s="62">
        <f t="shared" si="1"/>
        <v>17714.080000000002</v>
      </c>
      <c r="I20" s="49">
        <v>17720</v>
      </c>
      <c r="J20" s="46">
        <f t="shared" si="2"/>
        <v>5.9199999999982538</v>
      </c>
    </row>
    <row r="21" spans="1:10" ht="15.75">
      <c r="A21" s="128"/>
      <c r="B21" s="129"/>
      <c r="C21" s="59" t="s">
        <v>118</v>
      </c>
      <c r="D21" s="60">
        <v>65.040000000000006</v>
      </c>
      <c r="E21" s="61"/>
      <c r="F21" s="59">
        <v>1</v>
      </c>
      <c r="G21" s="60">
        <f t="shared" si="0"/>
        <v>65.040000000000006</v>
      </c>
      <c r="H21" s="62">
        <f t="shared" si="1"/>
        <v>19772.160000000003</v>
      </c>
      <c r="I21" s="49">
        <v>19772</v>
      </c>
      <c r="J21" s="46">
        <f t="shared" si="2"/>
        <v>-0.16000000000349246</v>
      </c>
    </row>
    <row r="22" spans="1:10" ht="15.75">
      <c r="A22" s="128"/>
      <c r="B22" s="129"/>
      <c r="C22" s="59" t="s">
        <v>119</v>
      </c>
      <c r="D22" s="60">
        <v>79.11</v>
      </c>
      <c r="E22" s="61">
        <v>2.5</v>
      </c>
      <c r="F22" s="59">
        <v>1</v>
      </c>
      <c r="G22" s="60">
        <f t="shared" si="0"/>
        <v>81.61</v>
      </c>
      <c r="H22" s="62">
        <f t="shared" si="1"/>
        <v>24809.439999999999</v>
      </c>
      <c r="I22" s="49">
        <v>24809</v>
      </c>
      <c r="J22" s="46">
        <f t="shared" si="2"/>
        <v>-0.43999999999869033</v>
      </c>
    </row>
    <row r="23" spans="1:10" ht="15.75">
      <c r="A23" s="128"/>
      <c r="B23" s="129">
        <v>6</v>
      </c>
      <c r="C23" s="59" t="s">
        <v>120</v>
      </c>
      <c r="D23" s="60">
        <v>36.57</v>
      </c>
      <c r="E23" s="61">
        <v>2.5</v>
      </c>
      <c r="F23" s="59">
        <v>1</v>
      </c>
      <c r="G23" s="60">
        <f t="shared" si="0"/>
        <v>39.07</v>
      </c>
      <c r="H23" s="62">
        <f t="shared" si="1"/>
        <v>11877.28</v>
      </c>
      <c r="I23" s="49">
        <v>11877</v>
      </c>
      <c r="J23" s="46">
        <f t="shared" si="2"/>
        <v>-0.28000000000065484</v>
      </c>
    </row>
    <row r="24" spans="1:10" ht="15.75">
      <c r="A24" s="128"/>
      <c r="B24" s="129"/>
      <c r="C24" s="59" t="s">
        <v>121</v>
      </c>
      <c r="D24" s="60">
        <v>37.36</v>
      </c>
      <c r="E24" s="61">
        <v>2.5</v>
      </c>
      <c r="F24" s="59">
        <v>1</v>
      </c>
      <c r="G24" s="60">
        <f t="shared" si="0"/>
        <v>39.86</v>
      </c>
      <c r="H24" s="62">
        <f t="shared" si="1"/>
        <v>12117.44</v>
      </c>
      <c r="I24" s="49">
        <v>12117</v>
      </c>
      <c r="J24" s="46">
        <f t="shared" si="2"/>
        <v>-0.44000000000050932</v>
      </c>
    </row>
    <row r="25" spans="1:10" ht="15.75">
      <c r="A25" s="128"/>
      <c r="B25" s="129"/>
      <c r="C25" s="59" t="s">
        <v>122</v>
      </c>
      <c r="D25" s="60">
        <v>58.27</v>
      </c>
      <c r="E25" s="61"/>
      <c r="F25" s="59">
        <v>1</v>
      </c>
      <c r="G25" s="60">
        <f t="shared" si="0"/>
        <v>58.27</v>
      </c>
      <c r="H25" s="62">
        <f t="shared" si="1"/>
        <v>17714.080000000002</v>
      </c>
      <c r="I25" s="49">
        <v>17714</v>
      </c>
      <c r="J25" s="46">
        <f t="shared" si="2"/>
        <v>-8.000000000174623E-2</v>
      </c>
    </row>
    <row r="26" spans="1:10" ht="15.75">
      <c r="A26" s="128"/>
      <c r="B26" s="129"/>
      <c r="C26" s="59" t="s">
        <v>123</v>
      </c>
      <c r="D26" s="60">
        <v>65.040000000000006</v>
      </c>
      <c r="E26" s="61"/>
      <c r="F26" s="61">
        <v>1</v>
      </c>
      <c r="G26" s="60">
        <f t="shared" si="0"/>
        <v>65.040000000000006</v>
      </c>
      <c r="H26" s="62">
        <f t="shared" si="1"/>
        <v>19772.160000000003</v>
      </c>
      <c r="I26" s="49">
        <v>19772</v>
      </c>
      <c r="J26" s="46">
        <f t="shared" si="2"/>
        <v>-0.16000000000349246</v>
      </c>
    </row>
    <row r="27" spans="1:10" ht="15.75">
      <c r="A27" s="128"/>
      <c r="B27" s="129"/>
      <c r="C27" s="59" t="s">
        <v>124</v>
      </c>
      <c r="D27" s="60">
        <v>79.11</v>
      </c>
      <c r="E27" s="61"/>
      <c r="F27" s="59">
        <v>1</v>
      </c>
      <c r="G27" s="60">
        <f t="shared" si="0"/>
        <v>79.11</v>
      </c>
      <c r="H27" s="62">
        <f t="shared" si="1"/>
        <v>24049.439999999999</v>
      </c>
      <c r="I27" s="49">
        <v>24050</v>
      </c>
      <c r="J27" s="46">
        <f t="shared" si="2"/>
        <v>0.56000000000130967</v>
      </c>
    </row>
    <row r="28" spans="1:10" ht="15.75">
      <c r="A28" s="128"/>
      <c r="B28" s="129">
        <v>7</v>
      </c>
      <c r="C28" s="59" t="s">
        <v>125</v>
      </c>
      <c r="D28" s="60">
        <v>36.57</v>
      </c>
      <c r="E28" s="61"/>
      <c r="F28" s="59">
        <v>1</v>
      </c>
      <c r="G28" s="60">
        <f t="shared" si="0"/>
        <v>36.57</v>
      </c>
      <c r="H28" s="62">
        <f t="shared" si="1"/>
        <v>11117.28</v>
      </c>
      <c r="I28" s="49">
        <v>11117</v>
      </c>
      <c r="J28" s="46">
        <f t="shared" si="2"/>
        <v>-0.28000000000065484</v>
      </c>
    </row>
    <row r="29" spans="1:10" ht="15.75">
      <c r="A29" s="128"/>
      <c r="B29" s="129"/>
      <c r="C29" s="59" t="s">
        <v>126</v>
      </c>
      <c r="D29" s="60">
        <v>37.36</v>
      </c>
      <c r="E29" s="61"/>
      <c r="F29" s="59">
        <v>1</v>
      </c>
      <c r="G29" s="60">
        <f t="shared" si="0"/>
        <v>37.36</v>
      </c>
      <c r="H29" s="62">
        <f t="shared" si="1"/>
        <v>11357.44</v>
      </c>
      <c r="I29" s="49">
        <v>11360</v>
      </c>
      <c r="J29" s="46">
        <f t="shared" si="2"/>
        <v>2.5599999999994907</v>
      </c>
    </row>
    <row r="30" spans="1:10" ht="15.75">
      <c r="A30" s="128"/>
      <c r="B30" s="129"/>
      <c r="C30" s="59" t="s">
        <v>127</v>
      </c>
      <c r="D30" s="60">
        <v>58.27</v>
      </c>
      <c r="E30" s="61">
        <v>2.5</v>
      </c>
      <c r="F30" s="59">
        <v>1</v>
      </c>
      <c r="G30" s="60">
        <f t="shared" si="0"/>
        <v>60.77</v>
      </c>
      <c r="H30" s="62">
        <f t="shared" si="1"/>
        <v>18474.080000000002</v>
      </c>
      <c r="I30" s="49">
        <v>18474</v>
      </c>
      <c r="J30" s="46">
        <f t="shared" si="2"/>
        <v>-8.000000000174623E-2</v>
      </c>
    </row>
    <row r="31" spans="1:10" ht="15.75">
      <c r="A31" s="128"/>
      <c r="B31" s="129"/>
      <c r="C31" s="59" t="s">
        <v>128</v>
      </c>
      <c r="D31" s="60">
        <v>65.040000000000006</v>
      </c>
      <c r="E31" s="61"/>
      <c r="F31" s="59">
        <v>1</v>
      </c>
      <c r="G31" s="60">
        <f t="shared" si="0"/>
        <v>65.040000000000006</v>
      </c>
      <c r="H31" s="62">
        <f t="shared" si="1"/>
        <v>19772.160000000003</v>
      </c>
      <c r="I31" s="49">
        <v>19772</v>
      </c>
      <c r="J31" s="46">
        <f t="shared" si="2"/>
        <v>-0.16000000000349246</v>
      </c>
    </row>
    <row r="32" spans="1:10" ht="15.75">
      <c r="A32" s="128"/>
      <c r="B32" s="129"/>
      <c r="C32" s="59" t="s">
        <v>129</v>
      </c>
      <c r="D32" s="60">
        <v>79.11</v>
      </c>
      <c r="E32" s="61"/>
      <c r="F32" s="59">
        <v>1</v>
      </c>
      <c r="G32" s="60">
        <f t="shared" si="0"/>
        <v>79.11</v>
      </c>
      <c r="H32" s="62">
        <f t="shared" si="1"/>
        <v>24049.439999999999</v>
      </c>
      <c r="I32" s="49">
        <v>24049</v>
      </c>
      <c r="J32" s="46">
        <f t="shared" si="2"/>
        <v>-0.43999999999869033</v>
      </c>
    </row>
    <row r="33" spans="1:10" ht="15.75">
      <c r="A33" s="128"/>
      <c r="B33" s="129">
        <v>8</v>
      </c>
      <c r="C33" s="59" t="s">
        <v>130</v>
      </c>
      <c r="D33" s="60">
        <v>36.57</v>
      </c>
      <c r="E33" s="61"/>
      <c r="F33" s="59">
        <v>1</v>
      </c>
      <c r="G33" s="60">
        <f t="shared" si="0"/>
        <v>36.57</v>
      </c>
      <c r="H33" s="62">
        <f t="shared" si="1"/>
        <v>11117.28</v>
      </c>
      <c r="I33" s="49">
        <v>11117</v>
      </c>
      <c r="J33" s="46">
        <f t="shared" si="2"/>
        <v>-0.28000000000065484</v>
      </c>
    </row>
    <row r="34" spans="1:10" ht="15.75">
      <c r="A34" s="128"/>
      <c r="B34" s="129"/>
      <c r="C34" s="59" t="s">
        <v>48</v>
      </c>
      <c r="D34" s="60">
        <v>37.36</v>
      </c>
      <c r="E34" s="61">
        <v>2.5</v>
      </c>
      <c r="F34" s="59">
        <v>1</v>
      </c>
      <c r="G34" s="60">
        <f t="shared" si="0"/>
        <v>39.86</v>
      </c>
      <c r="H34" s="62">
        <f t="shared" si="1"/>
        <v>12117.44</v>
      </c>
      <c r="I34" s="49">
        <v>12117</v>
      </c>
      <c r="J34" s="46">
        <f t="shared" si="2"/>
        <v>-0.44000000000050932</v>
      </c>
    </row>
    <row r="35" spans="1:10" ht="15.75">
      <c r="A35" s="128"/>
      <c r="B35" s="129"/>
      <c r="C35" s="59" t="s">
        <v>131</v>
      </c>
      <c r="D35" s="60">
        <v>58.27</v>
      </c>
      <c r="E35" s="61"/>
      <c r="F35" s="59">
        <v>1</v>
      </c>
      <c r="G35" s="60">
        <f t="shared" si="0"/>
        <v>58.27</v>
      </c>
      <c r="H35" s="62">
        <f t="shared" si="1"/>
        <v>17714.080000000002</v>
      </c>
      <c r="I35" s="49">
        <v>17720</v>
      </c>
      <c r="J35" s="46">
        <f t="shared" si="2"/>
        <v>5.9199999999982538</v>
      </c>
    </row>
    <row r="36" spans="1:10" ht="15.75">
      <c r="A36" s="128"/>
      <c r="B36" s="129"/>
      <c r="C36" s="59" t="s">
        <v>132</v>
      </c>
      <c r="D36" s="60">
        <v>65.040000000000006</v>
      </c>
      <c r="E36" s="61"/>
      <c r="F36" s="59">
        <v>1</v>
      </c>
      <c r="G36" s="60">
        <f t="shared" si="0"/>
        <v>65.040000000000006</v>
      </c>
      <c r="H36" s="62">
        <f t="shared" si="1"/>
        <v>19772.160000000003</v>
      </c>
      <c r="I36" s="49">
        <v>19772</v>
      </c>
      <c r="J36" s="46">
        <f t="shared" si="2"/>
        <v>-0.16000000000349246</v>
      </c>
    </row>
    <row r="37" spans="1:10" ht="15.75">
      <c r="A37" s="128"/>
      <c r="B37" s="129"/>
      <c r="C37" s="59" t="s">
        <v>133</v>
      </c>
      <c r="D37" s="60">
        <v>79.11</v>
      </c>
      <c r="E37" s="61">
        <v>2.5</v>
      </c>
      <c r="F37" s="59">
        <v>1</v>
      </c>
      <c r="G37" s="60">
        <f t="shared" si="0"/>
        <v>81.61</v>
      </c>
      <c r="H37" s="62">
        <f t="shared" si="1"/>
        <v>24809.439999999999</v>
      </c>
      <c r="I37" s="49">
        <v>24809</v>
      </c>
      <c r="J37" s="46">
        <f t="shared" si="2"/>
        <v>-0.43999999999869033</v>
      </c>
    </row>
    <row r="38" spans="1:10" ht="15.75">
      <c r="A38" s="128"/>
      <c r="B38" s="129">
        <v>9</v>
      </c>
      <c r="C38" s="59" t="s">
        <v>134</v>
      </c>
      <c r="D38" s="60">
        <v>36.57</v>
      </c>
      <c r="E38" s="61"/>
      <c r="F38" s="59">
        <v>1</v>
      </c>
      <c r="G38" s="60">
        <f t="shared" si="0"/>
        <v>36.57</v>
      </c>
      <c r="H38" s="62">
        <f t="shared" si="1"/>
        <v>11117.28</v>
      </c>
      <c r="I38" s="49">
        <v>11120</v>
      </c>
      <c r="J38" s="46">
        <f t="shared" si="2"/>
        <v>2.7199999999993452</v>
      </c>
    </row>
    <row r="39" spans="1:10" ht="15.75">
      <c r="A39" s="128"/>
      <c r="B39" s="129"/>
      <c r="C39" s="59" t="s">
        <v>135</v>
      </c>
      <c r="D39" s="60">
        <v>37.36</v>
      </c>
      <c r="E39" s="61"/>
      <c r="F39" s="59">
        <v>1</v>
      </c>
      <c r="G39" s="60">
        <f t="shared" si="0"/>
        <v>37.36</v>
      </c>
      <c r="H39" s="62">
        <f t="shared" si="1"/>
        <v>11357.44</v>
      </c>
      <c r="I39" s="49">
        <v>11357</v>
      </c>
      <c r="J39" s="46">
        <f t="shared" si="2"/>
        <v>-0.44000000000050932</v>
      </c>
    </row>
    <row r="40" spans="1:10" ht="15.75">
      <c r="A40" s="128"/>
      <c r="B40" s="129"/>
      <c r="C40" s="59" t="s">
        <v>135</v>
      </c>
      <c r="D40" s="60">
        <v>58.27</v>
      </c>
      <c r="E40" s="61"/>
      <c r="F40" s="59">
        <v>1</v>
      </c>
      <c r="G40" s="60">
        <f t="shared" si="0"/>
        <v>58.27</v>
      </c>
      <c r="H40" s="62">
        <f t="shared" si="1"/>
        <v>17714.080000000002</v>
      </c>
      <c r="I40" s="49">
        <v>17714</v>
      </c>
      <c r="J40" s="46">
        <f t="shared" si="2"/>
        <v>-8.000000000174623E-2</v>
      </c>
    </row>
    <row r="41" spans="1:10" ht="15.75">
      <c r="A41" s="128"/>
      <c r="B41" s="129"/>
      <c r="C41" s="63" t="s">
        <v>136</v>
      </c>
      <c r="D41" s="64">
        <v>65.040000000000006</v>
      </c>
      <c r="E41" s="43"/>
      <c r="F41" s="63">
        <v>1</v>
      </c>
      <c r="G41" s="64">
        <f t="shared" si="0"/>
        <v>65.040000000000006</v>
      </c>
      <c r="H41" s="65">
        <f t="shared" si="1"/>
        <v>19772.160000000003</v>
      </c>
      <c r="I41" s="46"/>
      <c r="J41" s="46">
        <f t="shared" si="2"/>
        <v>-19772.160000000003</v>
      </c>
    </row>
    <row r="42" spans="1:10" ht="15.75">
      <c r="A42" s="128"/>
      <c r="B42" s="129"/>
      <c r="C42" s="59" t="s">
        <v>137</v>
      </c>
      <c r="D42" s="60">
        <v>79.11</v>
      </c>
      <c r="E42" s="61">
        <v>2.5</v>
      </c>
      <c r="F42" s="59">
        <v>1</v>
      </c>
      <c r="G42" s="60">
        <f t="shared" si="0"/>
        <v>81.61</v>
      </c>
      <c r="H42" s="62">
        <f t="shared" si="1"/>
        <v>24809.439999999999</v>
      </c>
      <c r="I42" s="49">
        <v>24809</v>
      </c>
      <c r="J42" s="46">
        <f t="shared" si="2"/>
        <v>-0.43999999999869033</v>
      </c>
    </row>
    <row r="43" spans="1:10" ht="16.5" customHeight="1">
      <c r="A43" s="128"/>
      <c r="B43" s="129" t="s">
        <v>138</v>
      </c>
      <c r="C43" s="66" t="s">
        <v>139</v>
      </c>
      <c r="D43" s="67">
        <v>36.57</v>
      </c>
      <c r="E43" s="52"/>
      <c r="F43" s="66">
        <v>0</v>
      </c>
      <c r="G43" s="67">
        <f t="shared" si="0"/>
        <v>0</v>
      </c>
      <c r="H43" s="68">
        <f t="shared" si="1"/>
        <v>0</v>
      </c>
      <c r="I43" s="69"/>
      <c r="J43" s="46">
        <f t="shared" si="2"/>
        <v>0</v>
      </c>
    </row>
    <row r="44" spans="1:10" ht="15.75">
      <c r="A44" s="128"/>
      <c r="B44" s="129"/>
      <c r="C44" s="59" t="s">
        <v>140</v>
      </c>
      <c r="D44" s="60">
        <v>37.36</v>
      </c>
      <c r="E44" s="61"/>
      <c r="F44" s="61">
        <v>1</v>
      </c>
      <c r="G44" s="60">
        <v>37.36</v>
      </c>
      <c r="H44" s="62">
        <f t="shared" si="1"/>
        <v>11357.44</v>
      </c>
      <c r="I44" s="49">
        <v>11357</v>
      </c>
      <c r="J44" s="46">
        <f t="shared" si="2"/>
        <v>-0.44000000000050932</v>
      </c>
    </row>
    <row r="45" spans="1:10" ht="15.75">
      <c r="A45" s="128"/>
      <c r="B45" s="129"/>
      <c r="C45" s="59" t="s">
        <v>141</v>
      </c>
      <c r="D45" s="60">
        <v>58.27</v>
      </c>
      <c r="E45" s="61"/>
      <c r="F45" s="59">
        <v>1</v>
      </c>
      <c r="G45" s="60">
        <f t="shared" si="0"/>
        <v>58.27</v>
      </c>
      <c r="H45" s="62">
        <f t="shared" si="1"/>
        <v>17714.080000000002</v>
      </c>
      <c r="I45" s="49">
        <v>17714</v>
      </c>
      <c r="J45" s="46">
        <f t="shared" si="2"/>
        <v>-8.000000000174623E-2</v>
      </c>
    </row>
    <row r="46" spans="1:10" ht="15.75">
      <c r="A46" s="128"/>
      <c r="B46" s="129"/>
      <c r="C46" s="63" t="s">
        <v>136</v>
      </c>
      <c r="D46" s="64">
        <v>65.040000000000006</v>
      </c>
      <c r="E46" s="43"/>
      <c r="F46" s="63">
        <v>1</v>
      </c>
      <c r="G46" s="64">
        <f t="shared" si="0"/>
        <v>65.040000000000006</v>
      </c>
      <c r="H46" s="65">
        <f t="shared" si="1"/>
        <v>19772.160000000003</v>
      </c>
      <c r="I46" s="46"/>
      <c r="J46" s="46">
        <f t="shared" si="2"/>
        <v>-19772.160000000003</v>
      </c>
    </row>
    <row r="47" spans="1:10" ht="15.75">
      <c r="A47" s="128"/>
      <c r="B47" s="129"/>
      <c r="C47" s="59" t="s">
        <v>142</v>
      </c>
      <c r="D47" s="60">
        <v>79.11</v>
      </c>
      <c r="E47" s="61"/>
      <c r="F47" s="59">
        <v>1</v>
      </c>
      <c r="G47" s="60">
        <f t="shared" si="0"/>
        <v>79.11</v>
      </c>
      <c r="H47" s="62">
        <f t="shared" si="1"/>
        <v>24049.439999999999</v>
      </c>
      <c r="I47" s="49">
        <v>24049</v>
      </c>
      <c r="J47" s="46">
        <f t="shared" si="2"/>
        <v>-0.43999999999869033</v>
      </c>
    </row>
    <row r="48" spans="1:10" ht="21" thickBot="1">
      <c r="A48" s="54"/>
      <c r="B48" s="54"/>
      <c r="C48" s="54"/>
      <c r="D48" s="55"/>
      <c r="E48" s="54"/>
      <c r="F48" s="54"/>
      <c r="G48" s="56"/>
      <c r="H48" s="36">
        <f t="shared" si="1"/>
        <v>0</v>
      </c>
      <c r="J48">
        <f t="shared" si="2"/>
        <v>0</v>
      </c>
    </row>
    <row r="49" spans="1:10" ht="15.75" thickBot="1">
      <c r="A49" s="1"/>
      <c r="B49" s="1"/>
      <c r="C49" s="1"/>
      <c r="D49" s="1"/>
      <c r="E49" s="1"/>
      <c r="F49" s="1"/>
      <c r="G49" s="1"/>
      <c r="H49" s="36">
        <f t="shared" si="1"/>
        <v>0</v>
      </c>
      <c r="J49">
        <f t="shared" si="2"/>
        <v>0</v>
      </c>
    </row>
    <row r="50" spans="1:10">
      <c r="A50" s="70"/>
      <c r="B50" s="70"/>
      <c r="C50" s="71" t="s">
        <v>143</v>
      </c>
      <c r="D50" s="70"/>
      <c r="E50" s="70"/>
      <c r="F50" s="70"/>
      <c r="G50" s="70"/>
      <c r="H50" s="36">
        <f t="shared" si="1"/>
        <v>0</v>
      </c>
      <c r="J50">
        <f t="shared" si="2"/>
        <v>0</v>
      </c>
    </row>
    <row r="51" spans="1:10" ht="51">
      <c r="A51" s="127">
        <v>3</v>
      </c>
      <c r="B51" s="73">
        <v>1</v>
      </c>
      <c r="C51" s="74" t="s">
        <v>144</v>
      </c>
      <c r="D51" s="73">
        <v>38.5</v>
      </c>
      <c r="E51" s="74"/>
      <c r="F51" s="73">
        <v>1</v>
      </c>
      <c r="G51" s="73">
        <v>38.5</v>
      </c>
      <c r="H51" s="65">
        <f t="shared" si="1"/>
        <v>11704</v>
      </c>
      <c r="I51" s="75"/>
      <c r="J51" s="46">
        <f t="shared" si="2"/>
        <v>-11704</v>
      </c>
    </row>
    <row r="52" spans="1:10">
      <c r="A52" s="127"/>
      <c r="B52" s="73">
        <v>2</v>
      </c>
      <c r="C52" s="79" t="s">
        <v>145</v>
      </c>
      <c r="D52" s="80">
        <v>43.49</v>
      </c>
      <c r="E52" s="79"/>
      <c r="F52" s="80">
        <v>1</v>
      </c>
      <c r="G52" s="80">
        <f>D52*F52</f>
        <v>43.49</v>
      </c>
      <c r="H52" s="62">
        <f t="shared" si="1"/>
        <v>13220.960000000001</v>
      </c>
      <c r="I52" s="81">
        <v>13221</v>
      </c>
      <c r="J52" s="46">
        <f t="shared" si="2"/>
        <v>3.9999999999054126E-2</v>
      </c>
    </row>
    <row r="53" spans="1:10">
      <c r="A53" s="127"/>
      <c r="B53" s="73">
        <v>3</v>
      </c>
      <c r="C53" s="76" t="s">
        <v>146</v>
      </c>
      <c r="D53" s="77">
        <v>18.670000000000002</v>
      </c>
      <c r="E53" s="76"/>
      <c r="F53" s="77">
        <v>0</v>
      </c>
      <c r="G53" s="77">
        <f t="shared" ref="G53:G60" si="3">D53*F53</f>
        <v>0</v>
      </c>
      <c r="H53" s="68">
        <f t="shared" si="1"/>
        <v>0</v>
      </c>
      <c r="I53" s="78"/>
      <c r="J53" s="46">
        <f t="shared" si="2"/>
        <v>0</v>
      </c>
    </row>
    <row r="54" spans="1:10">
      <c r="A54" s="127"/>
      <c r="B54" s="73">
        <v>4</v>
      </c>
      <c r="C54" s="79" t="s">
        <v>25</v>
      </c>
      <c r="D54" s="80">
        <v>18.45</v>
      </c>
      <c r="E54" s="79"/>
      <c r="F54" s="80">
        <v>1</v>
      </c>
      <c r="G54" s="80">
        <f t="shared" si="3"/>
        <v>18.45</v>
      </c>
      <c r="H54" s="62">
        <f t="shared" si="1"/>
        <v>5608.8</v>
      </c>
      <c r="I54" s="81">
        <v>5610</v>
      </c>
      <c r="J54" s="46">
        <f t="shared" si="2"/>
        <v>1.1999999999998181</v>
      </c>
    </row>
    <row r="55" spans="1:10">
      <c r="A55" s="127"/>
      <c r="B55" s="73">
        <v>5</v>
      </c>
      <c r="C55" s="79" t="s">
        <v>147</v>
      </c>
      <c r="D55" s="80">
        <v>40.32</v>
      </c>
      <c r="E55" s="79"/>
      <c r="F55" s="80">
        <v>1</v>
      </c>
      <c r="G55" s="80">
        <f t="shared" si="3"/>
        <v>40.32</v>
      </c>
      <c r="H55" s="62">
        <f t="shared" si="1"/>
        <v>12257.28</v>
      </c>
      <c r="I55" s="81">
        <v>12257</v>
      </c>
      <c r="J55" s="46">
        <f t="shared" si="2"/>
        <v>-0.28000000000065484</v>
      </c>
    </row>
    <row r="56" spans="1:10" ht="51">
      <c r="A56" s="127"/>
      <c r="B56" s="73">
        <v>6</v>
      </c>
      <c r="C56" s="74" t="s">
        <v>144</v>
      </c>
      <c r="D56" s="73">
        <v>29.25</v>
      </c>
      <c r="E56" s="74"/>
      <c r="F56" s="73">
        <v>1</v>
      </c>
      <c r="G56" s="73">
        <f t="shared" si="3"/>
        <v>29.25</v>
      </c>
      <c r="H56" s="65">
        <f t="shared" si="1"/>
        <v>8892</v>
      </c>
      <c r="I56" s="75"/>
      <c r="J56" s="46">
        <f t="shared" si="2"/>
        <v>-8892</v>
      </c>
    </row>
    <row r="57" spans="1:10">
      <c r="A57" s="127"/>
      <c r="B57" s="73">
        <v>7</v>
      </c>
      <c r="C57" s="76" t="s">
        <v>92</v>
      </c>
      <c r="D57" s="77">
        <v>18.43</v>
      </c>
      <c r="E57" s="76"/>
      <c r="F57" s="77">
        <v>0</v>
      </c>
      <c r="G57" s="77">
        <f t="shared" si="3"/>
        <v>0</v>
      </c>
      <c r="H57" s="68">
        <f t="shared" si="1"/>
        <v>0</v>
      </c>
      <c r="I57" s="78"/>
      <c r="J57" s="46">
        <f t="shared" si="2"/>
        <v>0</v>
      </c>
    </row>
    <row r="58" spans="1:10">
      <c r="A58" s="127"/>
      <c r="B58" s="73">
        <v>8</v>
      </c>
      <c r="C58" s="79" t="s">
        <v>148</v>
      </c>
      <c r="D58" s="80">
        <v>18.399999999999999</v>
      </c>
      <c r="E58" s="79"/>
      <c r="F58" s="80">
        <v>1</v>
      </c>
      <c r="G58" s="80">
        <f t="shared" si="3"/>
        <v>18.399999999999999</v>
      </c>
      <c r="H58" s="62">
        <f t="shared" si="1"/>
        <v>5593.5999999999995</v>
      </c>
      <c r="I58" s="81">
        <v>5600</v>
      </c>
      <c r="J58" s="46">
        <f t="shared" si="2"/>
        <v>6.4000000000005457</v>
      </c>
    </row>
    <row r="59" spans="1:10">
      <c r="A59" s="127"/>
      <c r="B59" s="73">
        <v>9</v>
      </c>
      <c r="C59" s="79" t="s">
        <v>149</v>
      </c>
      <c r="D59" s="80">
        <v>40.299999999999997</v>
      </c>
      <c r="E59" s="79"/>
      <c r="F59" s="80">
        <v>1</v>
      </c>
      <c r="G59" s="80">
        <f t="shared" si="3"/>
        <v>40.299999999999997</v>
      </c>
      <c r="H59" s="62">
        <f t="shared" si="1"/>
        <v>12251.199999999999</v>
      </c>
      <c r="I59" s="81">
        <v>12251</v>
      </c>
      <c r="J59" s="46">
        <f t="shared" si="2"/>
        <v>-0.19999999999890861</v>
      </c>
    </row>
    <row r="60" spans="1:10">
      <c r="A60" s="127"/>
      <c r="B60" s="73">
        <v>10</v>
      </c>
      <c r="C60" s="79" t="s">
        <v>150</v>
      </c>
      <c r="D60" s="80">
        <v>40.18</v>
      </c>
      <c r="E60" s="79"/>
      <c r="F60" s="80">
        <v>1</v>
      </c>
      <c r="G60" s="80">
        <f t="shared" si="3"/>
        <v>40.18</v>
      </c>
      <c r="H60" s="62">
        <f t="shared" si="1"/>
        <v>12214.72</v>
      </c>
      <c r="I60" s="81">
        <v>12214</v>
      </c>
      <c r="J60" s="46">
        <f t="shared" si="2"/>
        <v>-0.71999999999934516</v>
      </c>
    </row>
    <row r="61" spans="1:10" ht="15.75" thickBot="1">
      <c r="A61" s="54"/>
      <c r="B61" s="54"/>
      <c r="C61" s="54"/>
      <c r="D61" s="72"/>
      <c r="E61" s="54"/>
      <c r="F61" s="54"/>
      <c r="G61" s="72">
        <f>SUM(G3:G60)</f>
        <v>2559.8599999999992</v>
      </c>
      <c r="H61" s="92">
        <f>SUM(H3:H60)</f>
        <v>778197.43999999971</v>
      </c>
      <c r="I61">
        <f>SUM(I3:I60)</f>
        <v>707976</v>
      </c>
    </row>
    <row r="62" spans="1:10" ht="15.75" thickBot="1">
      <c r="A62" s="1"/>
      <c r="B62" s="1"/>
      <c r="C62" s="1"/>
      <c r="D62" s="1"/>
      <c r="E62" s="1"/>
      <c r="F62" s="1"/>
      <c r="G62" s="1"/>
      <c r="I62">
        <f>I61*100/H61</f>
        <v>90.976397969132393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C34" sqref="C34"/>
    </sheetView>
  </sheetViews>
  <sheetFormatPr defaultRowHeight="15"/>
  <cols>
    <col min="3" max="3" width="27.140625" customWidth="1"/>
  </cols>
  <sheetData>
    <row r="1" spans="1:10" ht="64.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7</v>
      </c>
      <c r="J1" s="97" t="s">
        <v>254</v>
      </c>
    </row>
    <row r="2" spans="1:10">
      <c r="A2" s="126">
        <v>4</v>
      </c>
      <c r="B2" s="124">
        <v>2</v>
      </c>
      <c r="C2" s="50" t="s">
        <v>151</v>
      </c>
      <c r="D2" s="91">
        <v>60.75</v>
      </c>
      <c r="E2" s="69"/>
      <c r="F2" s="69">
        <v>0</v>
      </c>
      <c r="G2" s="69">
        <f>(D2+E2)*F2</f>
        <v>0</v>
      </c>
      <c r="H2" s="69">
        <f>G2*304</f>
        <v>0</v>
      </c>
      <c r="I2" s="69"/>
      <c r="J2" s="46">
        <f>I2-H2</f>
        <v>0</v>
      </c>
    </row>
    <row r="3" spans="1:10">
      <c r="A3" s="126"/>
      <c r="B3" s="124"/>
      <c r="C3" s="50" t="s">
        <v>255</v>
      </c>
      <c r="D3" s="91">
        <v>54.16</v>
      </c>
      <c r="E3" s="69"/>
      <c r="F3" s="69">
        <v>0</v>
      </c>
      <c r="G3" s="69">
        <f t="shared" ref="G3:G28" si="0">(D3+E3)*F3</f>
        <v>0</v>
      </c>
      <c r="H3" s="69">
        <f t="shared" ref="H3:H35" si="1">G3*304</f>
        <v>0</v>
      </c>
      <c r="I3" s="69"/>
      <c r="J3" s="46">
        <f t="shared" ref="J3:J35" si="2">I3-H3</f>
        <v>0</v>
      </c>
    </row>
    <row r="4" spans="1:10">
      <c r="A4" s="126"/>
      <c r="B4" s="124"/>
      <c r="C4" s="50" t="s">
        <v>152</v>
      </c>
      <c r="D4" s="91">
        <v>75.510000000000005</v>
      </c>
      <c r="E4" s="69"/>
      <c r="F4" s="69">
        <v>0</v>
      </c>
      <c r="G4" s="69">
        <f t="shared" si="0"/>
        <v>0</v>
      </c>
      <c r="H4" s="69">
        <f t="shared" si="1"/>
        <v>0</v>
      </c>
      <c r="I4" s="69"/>
      <c r="J4" s="46">
        <f t="shared" si="2"/>
        <v>0</v>
      </c>
    </row>
    <row r="5" spans="1:10">
      <c r="A5" s="126"/>
      <c r="B5" s="124">
        <v>3</v>
      </c>
      <c r="C5" s="47" t="s">
        <v>153</v>
      </c>
      <c r="D5" s="48">
        <v>60</v>
      </c>
      <c r="E5" s="49"/>
      <c r="F5" s="49">
        <v>1</v>
      </c>
      <c r="G5" s="49">
        <f t="shared" si="0"/>
        <v>60</v>
      </c>
      <c r="H5" s="49">
        <f t="shared" si="1"/>
        <v>18240</v>
      </c>
      <c r="I5" s="49">
        <v>18240</v>
      </c>
      <c r="J5" s="46">
        <f t="shared" si="2"/>
        <v>0</v>
      </c>
    </row>
    <row r="6" spans="1:10">
      <c r="A6" s="126"/>
      <c r="B6" s="124"/>
      <c r="C6" s="108" t="s">
        <v>154</v>
      </c>
      <c r="D6" s="48">
        <v>54</v>
      </c>
      <c r="E6" s="49"/>
      <c r="F6" s="49">
        <v>1</v>
      </c>
      <c r="G6" s="49">
        <f t="shared" si="0"/>
        <v>54</v>
      </c>
      <c r="H6" s="49">
        <f t="shared" si="1"/>
        <v>16416</v>
      </c>
      <c r="I6" s="49">
        <v>16465</v>
      </c>
      <c r="J6" s="46">
        <f t="shared" si="2"/>
        <v>49</v>
      </c>
    </row>
    <row r="7" spans="1:10">
      <c r="A7" s="126"/>
      <c r="B7" s="124"/>
      <c r="C7" s="47" t="s">
        <v>155</v>
      </c>
      <c r="D7" s="48">
        <v>75.510000000000005</v>
      </c>
      <c r="E7" s="49"/>
      <c r="F7" s="49">
        <v>1</v>
      </c>
      <c r="G7" s="49">
        <f t="shared" si="0"/>
        <v>75.510000000000005</v>
      </c>
      <c r="H7" s="49">
        <f t="shared" si="1"/>
        <v>22955.040000000001</v>
      </c>
      <c r="I7" s="49">
        <v>22955</v>
      </c>
      <c r="J7" s="46">
        <f t="shared" si="2"/>
        <v>-4.0000000000873115E-2</v>
      </c>
    </row>
    <row r="8" spans="1:10">
      <c r="A8" s="126"/>
      <c r="B8" s="124">
        <v>4</v>
      </c>
      <c r="C8" s="47" t="s">
        <v>156</v>
      </c>
      <c r="D8" s="48">
        <v>60</v>
      </c>
      <c r="E8" s="49"/>
      <c r="F8" s="49">
        <v>1</v>
      </c>
      <c r="G8" s="49">
        <f t="shared" si="0"/>
        <v>60</v>
      </c>
      <c r="H8" s="49">
        <f t="shared" si="1"/>
        <v>18240</v>
      </c>
      <c r="I8" s="49">
        <v>18240</v>
      </c>
      <c r="J8" s="46">
        <f t="shared" si="2"/>
        <v>0</v>
      </c>
    </row>
    <row r="9" spans="1:10">
      <c r="A9" s="126"/>
      <c r="B9" s="124"/>
      <c r="C9" s="44" t="s">
        <v>157</v>
      </c>
      <c r="D9" s="45">
        <v>54.16</v>
      </c>
      <c r="E9" s="46"/>
      <c r="F9" s="46">
        <v>1</v>
      </c>
      <c r="G9" s="46">
        <f t="shared" si="0"/>
        <v>54.16</v>
      </c>
      <c r="H9" s="46">
        <f t="shared" si="1"/>
        <v>16464.64</v>
      </c>
      <c r="I9" s="46"/>
      <c r="J9" s="46">
        <f t="shared" si="2"/>
        <v>-16464.64</v>
      </c>
    </row>
    <row r="10" spans="1:10">
      <c r="A10" s="126"/>
      <c r="B10" s="124"/>
      <c r="C10" s="47" t="s">
        <v>158</v>
      </c>
      <c r="D10" s="48">
        <v>75.510000000000005</v>
      </c>
      <c r="E10" s="49">
        <v>2.5</v>
      </c>
      <c r="F10" s="49">
        <v>1</v>
      </c>
      <c r="G10" s="49">
        <f t="shared" si="0"/>
        <v>78.010000000000005</v>
      </c>
      <c r="H10" s="49">
        <f t="shared" si="1"/>
        <v>23715.040000000001</v>
      </c>
      <c r="I10" s="49">
        <v>23715</v>
      </c>
      <c r="J10" s="46">
        <f t="shared" si="2"/>
        <v>-4.0000000000873115E-2</v>
      </c>
    </row>
    <row r="11" spans="1:10">
      <c r="A11" s="126"/>
      <c r="B11" s="124">
        <v>5</v>
      </c>
      <c r="C11" s="47" t="s">
        <v>159</v>
      </c>
      <c r="D11" s="48">
        <v>60.75</v>
      </c>
      <c r="E11" s="49"/>
      <c r="F11" s="49">
        <v>1</v>
      </c>
      <c r="G11" s="49">
        <f t="shared" si="0"/>
        <v>60.75</v>
      </c>
      <c r="H11" s="49">
        <f t="shared" si="1"/>
        <v>18468</v>
      </c>
      <c r="I11" s="49">
        <v>18468</v>
      </c>
      <c r="J11" s="46">
        <f t="shared" si="2"/>
        <v>0</v>
      </c>
    </row>
    <row r="12" spans="1:10">
      <c r="A12" s="126"/>
      <c r="B12" s="124"/>
      <c r="C12" s="47" t="s">
        <v>160</v>
      </c>
      <c r="D12" s="48">
        <v>54.16</v>
      </c>
      <c r="E12" s="49"/>
      <c r="F12" s="49">
        <v>1</v>
      </c>
      <c r="G12" s="49">
        <f t="shared" si="0"/>
        <v>54.16</v>
      </c>
      <c r="H12" s="49">
        <f t="shared" si="1"/>
        <v>16464.64</v>
      </c>
      <c r="I12" s="49">
        <v>16465</v>
      </c>
      <c r="J12" s="46">
        <f t="shared" si="2"/>
        <v>0.36000000000058208</v>
      </c>
    </row>
    <row r="13" spans="1:10">
      <c r="A13" s="126"/>
      <c r="B13" s="124"/>
      <c r="C13" s="47" t="s">
        <v>161</v>
      </c>
      <c r="D13" s="48">
        <v>75.510000000000005</v>
      </c>
      <c r="E13" s="49"/>
      <c r="F13" s="49">
        <v>1</v>
      </c>
      <c r="G13" s="49">
        <f t="shared" si="0"/>
        <v>75.510000000000005</v>
      </c>
      <c r="H13" s="49">
        <f t="shared" si="1"/>
        <v>22955.040000000001</v>
      </c>
      <c r="I13" s="49">
        <v>22955</v>
      </c>
      <c r="J13" s="46">
        <f t="shared" si="2"/>
        <v>-4.0000000000873115E-2</v>
      </c>
    </row>
    <row r="14" spans="1:10">
      <c r="A14" s="126"/>
      <c r="B14" s="124">
        <v>6</v>
      </c>
      <c r="C14" s="47" t="s">
        <v>162</v>
      </c>
      <c r="D14" s="48">
        <v>60.75</v>
      </c>
      <c r="E14" s="49"/>
      <c r="F14" s="49">
        <v>1</v>
      </c>
      <c r="G14" s="49">
        <f t="shared" si="0"/>
        <v>60.75</v>
      </c>
      <c r="H14" s="49">
        <f t="shared" si="1"/>
        <v>18468</v>
      </c>
      <c r="I14" s="49">
        <v>18545</v>
      </c>
      <c r="J14" s="46">
        <f t="shared" si="2"/>
        <v>77</v>
      </c>
    </row>
    <row r="15" spans="1:10">
      <c r="A15" s="126"/>
      <c r="B15" s="124"/>
      <c r="C15" s="47" t="s">
        <v>176</v>
      </c>
      <c r="D15" s="48">
        <v>54.16</v>
      </c>
      <c r="E15" s="49"/>
      <c r="F15" s="49">
        <v>1</v>
      </c>
      <c r="G15" s="49">
        <f t="shared" si="0"/>
        <v>54.16</v>
      </c>
      <c r="H15" s="49">
        <f t="shared" si="1"/>
        <v>16464.64</v>
      </c>
      <c r="I15" s="49">
        <v>16500</v>
      </c>
      <c r="J15" s="46">
        <f t="shared" si="2"/>
        <v>35.360000000000582</v>
      </c>
    </row>
    <row r="16" spans="1:10">
      <c r="A16" s="126"/>
      <c r="B16" s="124"/>
      <c r="C16" s="47" t="s">
        <v>163</v>
      </c>
      <c r="D16" s="48">
        <v>75.510000000000005</v>
      </c>
      <c r="E16" s="49"/>
      <c r="F16" s="49">
        <v>1</v>
      </c>
      <c r="G16" s="49">
        <f t="shared" si="0"/>
        <v>75.510000000000005</v>
      </c>
      <c r="H16" s="49">
        <f t="shared" si="1"/>
        <v>22955.040000000001</v>
      </c>
      <c r="I16" s="49">
        <v>22955</v>
      </c>
      <c r="J16" s="46">
        <f t="shared" si="2"/>
        <v>-4.0000000000873115E-2</v>
      </c>
    </row>
    <row r="17" spans="1:10">
      <c r="A17" s="126"/>
      <c r="B17" s="124">
        <v>7</v>
      </c>
      <c r="C17" s="47" t="s">
        <v>164</v>
      </c>
      <c r="D17" s="48">
        <v>60.73</v>
      </c>
      <c r="E17" s="49"/>
      <c r="F17" s="49">
        <v>1</v>
      </c>
      <c r="G17" s="49">
        <f t="shared" si="0"/>
        <v>60.73</v>
      </c>
      <c r="H17" s="49">
        <f t="shared" si="1"/>
        <v>18461.919999999998</v>
      </c>
      <c r="I17" s="49">
        <v>18500</v>
      </c>
      <c r="J17" s="46">
        <f t="shared" si="2"/>
        <v>38.080000000001746</v>
      </c>
    </row>
    <row r="18" spans="1:10">
      <c r="A18" s="126"/>
      <c r="B18" s="124"/>
      <c r="C18" s="109" t="s">
        <v>165</v>
      </c>
      <c r="D18" s="45">
        <v>54.16</v>
      </c>
      <c r="E18" s="46"/>
      <c r="F18" s="46">
        <v>1</v>
      </c>
      <c r="G18" s="46">
        <f t="shared" si="0"/>
        <v>54.16</v>
      </c>
      <c r="H18" s="46">
        <f t="shared" si="1"/>
        <v>16464.64</v>
      </c>
      <c r="I18" s="46"/>
      <c r="J18" s="46">
        <f t="shared" si="2"/>
        <v>-16464.64</v>
      </c>
    </row>
    <row r="19" spans="1:10">
      <c r="A19" s="126"/>
      <c r="B19" s="124"/>
      <c r="C19" s="50" t="s">
        <v>166</v>
      </c>
      <c r="D19" s="91">
        <v>75.510000000000005</v>
      </c>
      <c r="E19" s="69"/>
      <c r="F19" s="69">
        <v>0</v>
      </c>
      <c r="G19" s="69">
        <f t="shared" si="0"/>
        <v>0</v>
      </c>
      <c r="H19" s="69">
        <f t="shared" si="1"/>
        <v>0</v>
      </c>
      <c r="I19" s="69"/>
      <c r="J19" s="46">
        <f t="shared" si="2"/>
        <v>0</v>
      </c>
    </row>
    <row r="20" spans="1:10">
      <c r="A20" s="126"/>
      <c r="B20" s="124">
        <v>8</v>
      </c>
      <c r="C20" s="47" t="s">
        <v>167</v>
      </c>
      <c r="D20" s="48">
        <v>60.75</v>
      </c>
      <c r="E20" s="49"/>
      <c r="F20" s="49">
        <v>1</v>
      </c>
      <c r="G20" s="49">
        <f t="shared" si="0"/>
        <v>60.75</v>
      </c>
      <c r="H20" s="49">
        <f t="shared" si="1"/>
        <v>18468</v>
      </c>
      <c r="I20" s="49">
        <v>18500</v>
      </c>
      <c r="J20" s="46">
        <f t="shared" si="2"/>
        <v>32</v>
      </c>
    </row>
    <row r="21" spans="1:10">
      <c r="A21" s="126"/>
      <c r="B21" s="124"/>
      <c r="C21" s="47" t="s">
        <v>168</v>
      </c>
      <c r="D21" s="48">
        <v>54.16</v>
      </c>
      <c r="E21" s="49"/>
      <c r="F21" s="49">
        <v>1</v>
      </c>
      <c r="G21" s="49">
        <f t="shared" si="0"/>
        <v>54.16</v>
      </c>
      <c r="H21" s="49">
        <f t="shared" si="1"/>
        <v>16464.64</v>
      </c>
      <c r="I21" s="49">
        <v>16465</v>
      </c>
      <c r="J21" s="46">
        <f t="shared" si="2"/>
        <v>0.36000000000058208</v>
      </c>
    </row>
    <row r="22" spans="1:10">
      <c r="A22" s="126"/>
      <c r="B22" s="124"/>
      <c r="C22" s="47" t="s">
        <v>169</v>
      </c>
      <c r="D22" s="48">
        <v>75.510000000000005</v>
      </c>
      <c r="E22" s="49"/>
      <c r="F22" s="49">
        <v>1</v>
      </c>
      <c r="G22" s="49">
        <f t="shared" si="0"/>
        <v>75.510000000000005</v>
      </c>
      <c r="H22" s="49">
        <f t="shared" si="1"/>
        <v>22955.040000000001</v>
      </c>
      <c r="I22" s="49">
        <v>22955</v>
      </c>
      <c r="J22" s="46">
        <f t="shared" si="2"/>
        <v>-4.0000000000873115E-2</v>
      </c>
    </row>
    <row r="23" spans="1:10">
      <c r="A23" s="126"/>
      <c r="B23" s="124">
        <v>9</v>
      </c>
      <c r="C23" s="47" t="s">
        <v>170</v>
      </c>
      <c r="D23" s="48">
        <v>60.75</v>
      </c>
      <c r="E23" s="49">
        <v>2.5</v>
      </c>
      <c r="F23" s="49">
        <v>1</v>
      </c>
      <c r="G23" s="49">
        <f t="shared" si="0"/>
        <v>63.25</v>
      </c>
      <c r="H23" s="49">
        <f t="shared" si="1"/>
        <v>19228</v>
      </c>
      <c r="I23" s="49">
        <v>19100</v>
      </c>
      <c r="J23" s="46">
        <f t="shared" si="2"/>
        <v>-128</v>
      </c>
    </row>
    <row r="24" spans="1:10">
      <c r="A24" s="126"/>
      <c r="B24" s="124"/>
      <c r="C24" s="47" t="s">
        <v>171</v>
      </c>
      <c r="D24" s="48">
        <v>54.16</v>
      </c>
      <c r="E24" s="49"/>
      <c r="F24" s="49">
        <v>1</v>
      </c>
      <c r="G24" s="49">
        <f t="shared" si="0"/>
        <v>54.16</v>
      </c>
      <c r="H24" s="49">
        <f t="shared" si="1"/>
        <v>16464.64</v>
      </c>
      <c r="I24" s="49">
        <v>16464</v>
      </c>
      <c r="J24" s="46">
        <f t="shared" si="2"/>
        <v>-0.63999999999941792</v>
      </c>
    </row>
    <row r="25" spans="1:10">
      <c r="A25" s="126"/>
      <c r="B25" s="124"/>
      <c r="C25" s="47" t="s">
        <v>172</v>
      </c>
      <c r="D25" s="48">
        <v>75.510000000000005</v>
      </c>
      <c r="E25" s="49"/>
      <c r="F25" s="49">
        <v>1</v>
      </c>
      <c r="G25" s="49">
        <f t="shared" si="0"/>
        <v>75.510000000000005</v>
      </c>
      <c r="H25" s="49">
        <f t="shared" si="1"/>
        <v>22955.040000000001</v>
      </c>
      <c r="I25" s="49">
        <v>22970</v>
      </c>
      <c r="J25" s="46">
        <f t="shared" si="2"/>
        <v>14.959999999999127</v>
      </c>
    </row>
    <row r="26" spans="1:10">
      <c r="A26" s="126"/>
      <c r="B26" s="124">
        <v>10</v>
      </c>
      <c r="C26" s="50" t="s">
        <v>173</v>
      </c>
      <c r="D26" s="91">
        <v>60.75</v>
      </c>
      <c r="E26" s="69"/>
      <c r="F26" s="69">
        <v>0</v>
      </c>
      <c r="G26" s="69">
        <f t="shared" si="0"/>
        <v>0</v>
      </c>
      <c r="H26" s="69">
        <f t="shared" si="1"/>
        <v>0</v>
      </c>
      <c r="I26" s="69"/>
      <c r="J26" s="46">
        <f t="shared" si="2"/>
        <v>0</v>
      </c>
    </row>
    <row r="27" spans="1:10">
      <c r="A27" s="126"/>
      <c r="B27" s="124"/>
      <c r="C27" s="50" t="s">
        <v>174</v>
      </c>
      <c r="D27" s="91">
        <v>54.16</v>
      </c>
      <c r="E27" s="69"/>
      <c r="F27" s="69">
        <v>0</v>
      </c>
      <c r="G27" s="69">
        <f t="shared" si="0"/>
        <v>0</v>
      </c>
      <c r="H27" s="69">
        <f t="shared" si="1"/>
        <v>0</v>
      </c>
      <c r="I27" s="69"/>
      <c r="J27" s="46">
        <f t="shared" si="2"/>
        <v>0</v>
      </c>
    </row>
    <row r="28" spans="1:10">
      <c r="A28" s="126"/>
      <c r="B28" s="124"/>
      <c r="C28" s="47" t="s">
        <v>175</v>
      </c>
      <c r="D28" s="48">
        <v>75.510000000000005</v>
      </c>
      <c r="E28" s="49"/>
      <c r="F28" s="49">
        <v>1</v>
      </c>
      <c r="G28" s="49">
        <f t="shared" si="0"/>
        <v>75.510000000000005</v>
      </c>
      <c r="H28" s="49">
        <f t="shared" si="1"/>
        <v>22955.040000000001</v>
      </c>
      <c r="I28" s="49">
        <v>23000</v>
      </c>
      <c r="J28" s="46">
        <f t="shared" si="2"/>
        <v>44.959999999999127</v>
      </c>
    </row>
    <row r="29" spans="1:10">
      <c r="J29" s="29"/>
    </row>
    <row r="30" spans="1:10">
      <c r="J30" s="29"/>
    </row>
    <row r="31" spans="1:10">
      <c r="A31" s="125">
        <v>4</v>
      </c>
      <c r="B31" s="51">
        <v>1</v>
      </c>
      <c r="C31" s="52" t="s">
        <v>177</v>
      </c>
      <c r="D31" s="110">
        <v>34.21</v>
      </c>
      <c r="E31" s="69"/>
      <c r="F31" s="69">
        <v>0</v>
      </c>
      <c r="G31" s="69">
        <f>D31*F31</f>
        <v>0</v>
      </c>
      <c r="H31" s="69">
        <f t="shared" si="1"/>
        <v>0</v>
      </c>
      <c r="I31" s="69"/>
      <c r="J31" s="46">
        <f t="shared" si="2"/>
        <v>0</v>
      </c>
    </row>
    <row r="32" spans="1:10">
      <c r="A32" s="125"/>
      <c r="B32" s="51">
        <v>2</v>
      </c>
      <c r="C32" s="61" t="s">
        <v>178</v>
      </c>
      <c r="D32" s="111">
        <v>39.18</v>
      </c>
      <c r="E32" s="49"/>
      <c r="F32" s="49">
        <v>1</v>
      </c>
      <c r="G32" s="49">
        <f t="shared" ref="G32:G35" si="3">D32*F32</f>
        <v>39.18</v>
      </c>
      <c r="H32" s="49">
        <f t="shared" si="1"/>
        <v>11910.72</v>
      </c>
      <c r="I32" s="49">
        <v>11910</v>
      </c>
      <c r="J32" s="46">
        <f t="shared" si="2"/>
        <v>-0.71999999999934516</v>
      </c>
    </row>
    <row r="33" spans="1:10">
      <c r="A33" s="125"/>
      <c r="B33" s="51">
        <v>3</v>
      </c>
      <c r="C33" s="52" t="s">
        <v>18</v>
      </c>
      <c r="D33" s="110">
        <v>35.200000000000003</v>
      </c>
      <c r="E33" s="69"/>
      <c r="F33" s="69">
        <v>0</v>
      </c>
      <c r="G33" s="69">
        <f t="shared" si="3"/>
        <v>0</v>
      </c>
      <c r="H33" s="69">
        <f t="shared" si="1"/>
        <v>0</v>
      </c>
      <c r="I33" s="69"/>
      <c r="J33" s="46">
        <f t="shared" si="2"/>
        <v>0</v>
      </c>
    </row>
    <row r="34" spans="1:10">
      <c r="A34" s="125"/>
      <c r="B34" s="51">
        <v>4</v>
      </c>
      <c r="C34" s="43" t="s">
        <v>179</v>
      </c>
      <c r="D34" s="51">
        <v>41.25</v>
      </c>
      <c r="E34" s="46"/>
      <c r="F34" s="46">
        <v>1</v>
      </c>
      <c r="G34" s="46">
        <f t="shared" si="3"/>
        <v>41.25</v>
      </c>
      <c r="H34" s="46">
        <f t="shared" si="1"/>
        <v>12540</v>
      </c>
      <c r="I34" s="46"/>
      <c r="J34" s="46">
        <f t="shared" si="2"/>
        <v>-12540</v>
      </c>
    </row>
    <row r="35" spans="1:10" ht="26.25">
      <c r="A35" s="125"/>
      <c r="B35" s="51">
        <v>5</v>
      </c>
      <c r="C35" s="61" t="s">
        <v>180</v>
      </c>
      <c r="D35" s="111">
        <v>39.369999999999997</v>
      </c>
      <c r="E35" s="49"/>
      <c r="F35" s="49">
        <v>1</v>
      </c>
      <c r="G35" s="49">
        <f t="shared" si="3"/>
        <v>39.369999999999997</v>
      </c>
      <c r="H35" s="49">
        <f t="shared" si="1"/>
        <v>11968.48</v>
      </c>
      <c r="I35" s="49">
        <v>11968</v>
      </c>
      <c r="J35" s="46">
        <f t="shared" si="2"/>
        <v>-0.47999999999956344</v>
      </c>
    </row>
    <row r="36" spans="1:10">
      <c r="H36">
        <f>SUM(H2:H35)</f>
        <v>442642.23999999993</v>
      </c>
      <c r="I36">
        <f>SUM(I2:I35)</f>
        <v>397335</v>
      </c>
    </row>
    <row r="37" spans="1:10">
      <c r="I37">
        <f>I36*100/H36</f>
        <v>89.76436591320342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9" workbookViewId="0">
      <selection activeCell="C60" sqref="C60"/>
    </sheetView>
  </sheetViews>
  <sheetFormatPr defaultRowHeight="15"/>
  <cols>
    <col min="3" max="3" width="35.140625" customWidth="1"/>
  </cols>
  <sheetData>
    <row r="1" spans="1:14" ht="48.75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245</v>
      </c>
      <c r="J1" s="98" t="s">
        <v>254</v>
      </c>
    </row>
    <row r="2" spans="1:14">
      <c r="A2" s="126">
        <v>5</v>
      </c>
      <c r="B2" s="133">
        <v>2</v>
      </c>
      <c r="C2" s="47" t="s">
        <v>181</v>
      </c>
      <c r="D2" s="48">
        <v>74.7</v>
      </c>
      <c r="E2" s="49"/>
      <c r="F2" s="49">
        <v>1</v>
      </c>
      <c r="G2" s="49">
        <f>(D2+E2)*F2</f>
        <v>74.7</v>
      </c>
      <c r="H2" s="49">
        <f>G2*304</f>
        <v>22708.799999999999</v>
      </c>
      <c r="I2" s="49">
        <v>22708</v>
      </c>
      <c r="J2" s="46">
        <f t="shared" ref="J2:J60" si="0">I2-H2</f>
        <v>-0.7999999999992724</v>
      </c>
    </row>
    <row r="3" spans="1:14">
      <c r="A3" s="126"/>
      <c r="B3" s="133"/>
      <c r="C3" s="47" t="s">
        <v>182</v>
      </c>
      <c r="D3" s="48">
        <v>36.799999999999997</v>
      </c>
      <c r="E3" s="49"/>
      <c r="F3" s="49">
        <v>1</v>
      </c>
      <c r="G3" s="49">
        <f t="shared" ref="G3:G55" si="1">(D3+E3)*F3</f>
        <v>36.799999999999997</v>
      </c>
      <c r="H3" s="49">
        <f t="shared" ref="H3:H55" si="2">G3*304</f>
        <v>11187.199999999999</v>
      </c>
      <c r="I3" s="49">
        <v>11200</v>
      </c>
      <c r="J3" s="46">
        <f t="shared" si="0"/>
        <v>12.800000000001091</v>
      </c>
    </row>
    <row r="4" spans="1:14">
      <c r="A4" s="126"/>
      <c r="B4" s="133"/>
      <c r="C4" s="47" t="s">
        <v>183</v>
      </c>
      <c r="D4" s="48">
        <v>65</v>
      </c>
      <c r="E4" s="49"/>
      <c r="F4" s="49">
        <v>1</v>
      </c>
      <c r="G4" s="49">
        <f t="shared" si="1"/>
        <v>65</v>
      </c>
      <c r="H4" s="49">
        <f t="shared" si="2"/>
        <v>19760</v>
      </c>
      <c r="I4" s="49">
        <v>19758</v>
      </c>
      <c r="J4" s="46">
        <f t="shared" si="0"/>
        <v>-2</v>
      </c>
    </row>
    <row r="5" spans="1:14">
      <c r="A5" s="126"/>
      <c r="B5" s="133"/>
      <c r="C5" s="47" t="s">
        <v>184</v>
      </c>
      <c r="D5" s="48">
        <v>36.6</v>
      </c>
      <c r="E5" s="49"/>
      <c r="F5" s="49">
        <v>1</v>
      </c>
      <c r="G5" s="49">
        <f t="shared" si="1"/>
        <v>36.6</v>
      </c>
      <c r="H5" s="49">
        <f t="shared" si="2"/>
        <v>11126.4</v>
      </c>
      <c r="I5" s="49">
        <v>11130</v>
      </c>
      <c r="J5" s="46">
        <f t="shared" si="0"/>
        <v>3.6000000000003638</v>
      </c>
      <c r="L5" s="83"/>
      <c r="M5" s="83"/>
      <c r="N5" s="83"/>
    </row>
    <row r="6" spans="1:14">
      <c r="A6" s="126"/>
      <c r="B6" s="133"/>
      <c r="C6" s="47" t="s">
        <v>182</v>
      </c>
      <c r="D6" s="48">
        <v>37.32</v>
      </c>
      <c r="E6" s="49"/>
      <c r="F6" s="49">
        <v>1</v>
      </c>
      <c r="G6" s="49">
        <f t="shared" si="1"/>
        <v>37.32</v>
      </c>
      <c r="H6" s="49">
        <f t="shared" si="2"/>
        <v>11345.28</v>
      </c>
      <c r="I6" s="49">
        <v>11435</v>
      </c>
      <c r="J6" s="46">
        <f t="shared" si="0"/>
        <v>89.719999999999345</v>
      </c>
    </row>
    <row r="7" spans="1:14">
      <c r="A7" s="126"/>
      <c r="B7" s="133"/>
      <c r="C7" s="47" t="s">
        <v>185</v>
      </c>
      <c r="D7" s="48">
        <v>58.32</v>
      </c>
      <c r="E7" s="49"/>
      <c r="F7" s="49">
        <v>1</v>
      </c>
      <c r="G7" s="49">
        <f t="shared" si="1"/>
        <v>58.32</v>
      </c>
      <c r="H7" s="49">
        <f t="shared" si="2"/>
        <v>17729.28</v>
      </c>
      <c r="I7" s="49">
        <v>17729</v>
      </c>
      <c r="J7" s="46">
        <f t="shared" si="0"/>
        <v>-0.27999999999883585</v>
      </c>
    </row>
    <row r="8" spans="1:14">
      <c r="A8" s="126"/>
      <c r="B8" s="133">
        <v>3</v>
      </c>
      <c r="C8" s="47" t="s">
        <v>186</v>
      </c>
      <c r="D8" s="48">
        <v>82.21</v>
      </c>
      <c r="E8" s="49"/>
      <c r="F8" s="49">
        <v>1</v>
      </c>
      <c r="G8" s="49">
        <f t="shared" si="1"/>
        <v>82.21</v>
      </c>
      <c r="H8" s="49">
        <f t="shared" si="2"/>
        <v>24991.839999999997</v>
      </c>
      <c r="I8" s="49">
        <v>24991</v>
      </c>
      <c r="J8" s="46">
        <f t="shared" si="0"/>
        <v>-0.83999999999650754</v>
      </c>
    </row>
    <row r="9" spans="1:14">
      <c r="A9" s="126"/>
      <c r="B9" s="133"/>
      <c r="C9" s="47" t="s">
        <v>112</v>
      </c>
      <c r="D9" s="48">
        <v>36.799999999999997</v>
      </c>
      <c r="E9" s="49"/>
      <c r="F9" s="49">
        <v>1</v>
      </c>
      <c r="G9" s="49">
        <f t="shared" si="1"/>
        <v>36.799999999999997</v>
      </c>
      <c r="H9" s="49">
        <f t="shared" si="2"/>
        <v>11187.199999999999</v>
      </c>
      <c r="I9" s="49">
        <v>11187</v>
      </c>
      <c r="J9" s="46">
        <f t="shared" si="0"/>
        <v>-0.19999999999890861</v>
      </c>
    </row>
    <row r="10" spans="1:14">
      <c r="A10" s="126"/>
      <c r="B10" s="133"/>
      <c r="C10" s="47" t="s">
        <v>187</v>
      </c>
      <c r="D10" s="48">
        <v>65.08</v>
      </c>
      <c r="E10" s="49"/>
      <c r="F10" s="49">
        <v>1</v>
      </c>
      <c r="G10" s="49">
        <f t="shared" si="1"/>
        <v>65.08</v>
      </c>
      <c r="H10" s="49">
        <f t="shared" si="2"/>
        <v>19784.32</v>
      </c>
      <c r="I10" s="49">
        <v>19800</v>
      </c>
      <c r="J10" s="46">
        <f t="shared" si="0"/>
        <v>15.680000000000291</v>
      </c>
    </row>
    <row r="11" spans="1:14">
      <c r="A11" s="126"/>
      <c r="B11" s="133"/>
      <c r="C11" s="47" t="s">
        <v>188</v>
      </c>
      <c r="D11" s="48">
        <v>36.6</v>
      </c>
      <c r="E11" s="49"/>
      <c r="F11" s="49">
        <v>1</v>
      </c>
      <c r="G11" s="49">
        <f t="shared" si="1"/>
        <v>36.6</v>
      </c>
      <c r="H11" s="49">
        <f t="shared" si="2"/>
        <v>11126.4</v>
      </c>
      <c r="I11" s="49">
        <v>11126</v>
      </c>
      <c r="J11" s="46">
        <f t="shared" si="0"/>
        <v>-0.3999999999996362</v>
      </c>
    </row>
    <row r="12" spans="1:14">
      <c r="A12" s="126"/>
      <c r="B12" s="133"/>
      <c r="C12" s="47" t="s">
        <v>189</v>
      </c>
      <c r="D12" s="48">
        <v>37.32</v>
      </c>
      <c r="E12" s="49">
        <v>2.5</v>
      </c>
      <c r="F12" s="49">
        <v>1</v>
      </c>
      <c r="G12" s="49">
        <f t="shared" si="1"/>
        <v>39.82</v>
      </c>
      <c r="H12" s="49">
        <f t="shared" si="2"/>
        <v>12105.28</v>
      </c>
      <c r="I12" s="49">
        <v>12105</v>
      </c>
      <c r="J12" s="46">
        <f t="shared" si="0"/>
        <v>-0.28000000000065484</v>
      </c>
    </row>
    <row r="13" spans="1:14">
      <c r="A13" s="126"/>
      <c r="B13" s="133"/>
      <c r="C13" s="50" t="s">
        <v>190</v>
      </c>
      <c r="D13" s="91">
        <v>58.32</v>
      </c>
      <c r="E13" s="69"/>
      <c r="F13" s="69">
        <v>0</v>
      </c>
      <c r="G13" s="69">
        <f t="shared" si="1"/>
        <v>0</v>
      </c>
      <c r="H13" s="69">
        <f t="shared" si="2"/>
        <v>0</v>
      </c>
      <c r="I13" s="69"/>
      <c r="J13" s="46">
        <f t="shared" si="0"/>
        <v>0</v>
      </c>
    </row>
    <row r="14" spans="1:14">
      <c r="A14" s="126"/>
      <c r="B14" s="124">
        <v>4</v>
      </c>
      <c r="C14" s="47" t="s">
        <v>191</v>
      </c>
      <c r="D14" s="48">
        <v>82.21</v>
      </c>
      <c r="E14" s="49">
        <v>2.5</v>
      </c>
      <c r="F14" s="49">
        <v>1</v>
      </c>
      <c r="G14" s="49">
        <f t="shared" si="1"/>
        <v>84.71</v>
      </c>
      <c r="H14" s="49">
        <f t="shared" si="2"/>
        <v>25751.839999999997</v>
      </c>
      <c r="I14" s="49">
        <v>25572</v>
      </c>
      <c r="J14" s="46">
        <f t="shared" si="0"/>
        <v>-179.83999999999651</v>
      </c>
    </row>
    <row r="15" spans="1:14">
      <c r="A15" s="126"/>
      <c r="B15" s="124"/>
      <c r="C15" s="99" t="s">
        <v>192</v>
      </c>
      <c r="D15" s="48">
        <v>36.799999999999997</v>
      </c>
      <c r="E15" s="49"/>
      <c r="F15" s="49">
        <v>1</v>
      </c>
      <c r="G15" s="49">
        <f t="shared" si="1"/>
        <v>36.799999999999997</v>
      </c>
      <c r="H15" s="49">
        <f t="shared" si="2"/>
        <v>11187.199999999999</v>
      </c>
      <c r="I15" s="49">
        <v>11187</v>
      </c>
      <c r="J15" s="100">
        <f t="shared" si="0"/>
        <v>-0.19999999999890861</v>
      </c>
    </row>
    <row r="16" spans="1:14">
      <c r="A16" s="126"/>
      <c r="B16" s="124"/>
      <c r="C16" s="47" t="s">
        <v>193</v>
      </c>
      <c r="D16" s="48">
        <v>65.08</v>
      </c>
      <c r="E16" s="49"/>
      <c r="F16" s="49">
        <v>1</v>
      </c>
      <c r="G16" s="49">
        <f t="shared" si="1"/>
        <v>65.08</v>
      </c>
      <c r="H16" s="49">
        <f t="shared" si="2"/>
        <v>19784.32</v>
      </c>
      <c r="I16" s="49">
        <v>19784</v>
      </c>
      <c r="J16" s="46">
        <f t="shared" si="0"/>
        <v>-0.31999999999970896</v>
      </c>
    </row>
    <row r="17" spans="1:11">
      <c r="A17" s="126"/>
      <c r="B17" s="124"/>
      <c r="C17" s="47" t="s">
        <v>194</v>
      </c>
      <c r="D17" s="48">
        <v>36.6</v>
      </c>
      <c r="E17" s="49"/>
      <c r="F17" s="49">
        <v>1</v>
      </c>
      <c r="G17" s="49">
        <f t="shared" si="1"/>
        <v>36.6</v>
      </c>
      <c r="H17" s="49">
        <f t="shared" si="2"/>
        <v>11126.4</v>
      </c>
      <c r="I17" s="49">
        <v>11126</v>
      </c>
      <c r="J17" s="46">
        <f t="shared" si="0"/>
        <v>-0.3999999999996362</v>
      </c>
    </row>
    <row r="18" spans="1:11">
      <c r="A18" s="126"/>
      <c r="B18" s="124"/>
      <c r="C18" s="47" t="s">
        <v>195</v>
      </c>
      <c r="D18" s="48">
        <v>37.32</v>
      </c>
      <c r="E18" s="49">
        <v>2.5</v>
      </c>
      <c r="F18" s="49">
        <v>1</v>
      </c>
      <c r="G18" s="49">
        <f t="shared" si="1"/>
        <v>39.82</v>
      </c>
      <c r="H18" s="49">
        <f t="shared" si="2"/>
        <v>12105.28</v>
      </c>
      <c r="I18" s="49">
        <v>11346</v>
      </c>
      <c r="J18" s="46">
        <f t="shared" si="0"/>
        <v>-759.28000000000065</v>
      </c>
    </row>
    <row r="19" spans="1:11">
      <c r="A19" s="126"/>
      <c r="B19" s="124"/>
      <c r="C19" s="50" t="s">
        <v>196</v>
      </c>
      <c r="D19" s="91">
        <v>58.32</v>
      </c>
      <c r="E19" s="69"/>
      <c r="F19" s="69">
        <v>0</v>
      </c>
      <c r="G19" s="69">
        <f t="shared" si="1"/>
        <v>0</v>
      </c>
      <c r="H19" s="69">
        <f t="shared" si="2"/>
        <v>0</v>
      </c>
      <c r="I19" s="69"/>
      <c r="J19" s="46">
        <f t="shared" si="0"/>
        <v>0</v>
      </c>
    </row>
    <row r="20" spans="1:11">
      <c r="A20" s="126"/>
      <c r="B20" s="124">
        <v>5</v>
      </c>
      <c r="C20" s="47" t="s">
        <v>197</v>
      </c>
      <c r="D20" s="48">
        <v>82.21</v>
      </c>
      <c r="E20" s="49">
        <v>2.5</v>
      </c>
      <c r="F20" s="49">
        <v>1</v>
      </c>
      <c r="G20" s="49">
        <f t="shared" si="1"/>
        <v>84.71</v>
      </c>
      <c r="H20" s="49">
        <f t="shared" si="2"/>
        <v>25751.839999999997</v>
      </c>
      <c r="I20" s="49">
        <v>23975</v>
      </c>
      <c r="J20" s="46">
        <f t="shared" si="0"/>
        <v>-1776.8399999999965</v>
      </c>
      <c r="K20" t="s">
        <v>276</v>
      </c>
    </row>
    <row r="21" spans="1:11">
      <c r="A21" s="126"/>
      <c r="B21" s="124"/>
      <c r="C21" s="47" t="s">
        <v>198</v>
      </c>
      <c r="D21" s="48">
        <v>36.799999999999997</v>
      </c>
      <c r="E21" s="49"/>
      <c r="F21" s="49">
        <v>1</v>
      </c>
      <c r="G21" s="49">
        <f t="shared" si="1"/>
        <v>36.799999999999997</v>
      </c>
      <c r="H21" s="49">
        <f t="shared" si="2"/>
        <v>11187.199999999999</v>
      </c>
      <c r="I21" s="49">
        <v>11200</v>
      </c>
      <c r="J21" s="46">
        <f t="shared" si="0"/>
        <v>12.800000000001091</v>
      </c>
    </row>
    <row r="22" spans="1:11">
      <c r="A22" s="126"/>
      <c r="B22" s="124"/>
      <c r="C22" s="47" t="s">
        <v>199</v>
      </c>
      <c r="D22" s="48">
        <v>65.08</v>
      </c>
      <c r="E22" s="49"/>
      <c r="F22" s="49">
        <v>1</v>
      </c>
      <c r="G22" s="49">
        <f t="shared" si="1"/>
        <v>65.08</v>
      </c>
      <c r="H22" s="49">
        <f t="shared" si="2"/>
        <v>19784.32</v>
      </c>
      <c r="I22" s="49">
        <v>19784</v>
      </c>
      <c r="J22" s="46">
        <f t="shared" si="0"/>
        <v>-0.31999999999970896</v>
      </c>
    </row>
    <row r="23" spans="1:11">
      <c r="A23" s="126"/>
      <c r="B23" s="124"/>
      <c r="C23" s="47" t="s">
        <v>200</v>
      </c>
      <c r="D23" s="48">
        <v>36.6</v>
      </c>
      <c r="E23" s="49">
        <v>2.5</v>
      </c>
      <c r="F23" s="49">
        <v>1</v>
      </c>
      <c r="G23" s="49">
        <f t="shared" si="1"/>
        <v>39.1</v>
      </c>
      <c r="H23" s="49">
        <f t="shared" si="2"/>
        <v>11886.4</v>
      </c>
      <c r="I23" s="49">
        <v>11880</v>
      </c>
      <c r="J23" s="46">
        <f t="shared" si="0"/>
        <v>-6.3999999999996362</v>
      </c>
    </row>
    <row r="24" spans="1:11">
      <c r="A24" s="126"/>
      <c r="B24" s="124"/>
      <c r="C24" s="44" t="s">
        <v>201</v>
      </c>
      <c r="D24" s="45">
        <v>38</v>
      </c>
      <c r="E24" s="46"/>
      <c r="F24" s="46">
        <v>1</v>
      </c>
      <c r="G24" s="46">
        <f t="shared" si="1"/>
        <v>38</v>
      </c>
      <c r="H24" s="46">
        <f t="shared" si="2"/>
        <v>11552</v>
      </c>
      <c r="I24" s="46"/>
      <c r="J24" s="46">
        <f t="shared" si="0"/>
        <v>-11552</v>
      </c>
    </row>
    <row r="25" spans="1:11" ht="24">
      <c r="A25" s="126"/>
      <c r="B25" s="124"/>
      <c r="C25" s="47" t="s">
        <v>202</v>
      </c>
      <c r="D25" s="48">
        <v>58.32</v>
      </c>
      <c r="E25" s="49">
        <v>2.5</v>
      </c>
      <c r="F25" s="49">
        <v>1</v>
      </c>
      <c r="G25" s="49">
        <f t="shared" si="1"/>
        <v>60.82</v>
      </c>
      <c r="H25" s="49">
        <f t="shared" si="2"/>
        <v>18489.28</v>
      </c>
      <c r="I25" s="49">
        <v>18500</v>
      </c>
      <c r="J25" s="46">
        <f t="shared" si="0"/>
        <v>10.720000000001164</v>
      </c>
    </row>
    <row r="26" spans="1:11">
      <c r="A26" s="126"/>
      <c r="B26" s="124">
        <v>6</v>
      </c>
      <c r="C26" s="47" t="s">
        <v>203</v>
      </c>
      <c r="D26" s="48">
        <v>76.430000000000007</v>
      </c>
      <c r="E26" s="49"/>
      <c r="F26" s="49">
        <v>1</v>
      </c>
      <c r="G26" s="49">
        <f t="shared" si="1"/>
        <v>76.430000000000007</v>
      </c>
      <c r="H26" s="49">
        <f t="shared" si="2"/>
        <v>23234.720000000001</v>
      </c>
      <c r="I26" s="49">
        <v>23235</v>
      </c>
      <c r="J26" s="46">
        <f t="shared" si="0"/>
        <v>0.27999999999883585</v>
      </c>
    </row>
    <row r="27" spans="1:11">
      <c r="A27" s="126"/>
      <c r="B27" s="124"/>
      <c r="C27" s="47" t="s">
        <v>204</v>
      </c>
      <c r="D27" s="48">
        <v>36.799999999999997</v>
      </c>
      <c r="E27" s="49"/>
      <c r="F27" s="49">
        <v>1</v>
      </c>
      <c r="G27" s="49">
        <f t="shared" si="1"/>
        <v>36.799999999999997</v>
      </c>
      <c r="H27" s="49">
        <f t="shared" si="2"/>
        <v>11187.199999999999</v>
      </c>
      <c r="I27" s="49">
        <v>11200</v>
      </c>
      <c r="J27" s="46">
        <f t="shared" si="0"/>
        <v>12.800000000001091</v>
      </c>
    </row>
    <row r="28" spans="1:11">
      <c r="A28" s="126"/>
      <c r="B28" s="124"/>
      <c r="C28" s="47" t="s">
        <v>193</v>
      </c>
      <c r="D28" s="48">
        <v>65.08</v>
      </c>
      <c r="E28" s="49">
        <v>2.5</v>
      </c>
      <c r="F28" s="49">
        <v>1</v>
      </c>
      <c r="G28" s="49">
        <f t="shared" si="1"/>
        <v>67.58</v>
      </c>
      <c r="H28" s="49">
        <f t="shared" si="2"/>
        <v>20544.32</v>
      </c>
      <c r="I28" s="49">
        <v>20544</v>
      </c>
      <c r="J28" s="46">
        <f t="shared" si="0"/>
        <v>-0.31999999999970896</v>
      </c>
    </row>
    <row r="29" spans="1:11">
      <c r="A29" s="126"/>
      <c r="B29" s="124"/>
      <c r="C29" s="47" t="s">
        <v>205</v>
      </c>
      <c r="D29" s="48">
        <v>36.6</v>
      </c>
      <c r="E29" s="49"/>
      <c r="F29" s="49">
        <v>1</v>
      </c>
      <c r="G29" s="49">
        <f t="shared" si="1"/>
        <v>36.6</v>
      </c>
      <c r="H29" s="49">
        <f t="shared" si="2"/>
        <v>11126.4</v>
      </c>
      <c r="I29" s="49">
        <v>11126</v>
      </c>
      <c r="J29" s="46">
        <f t="shared" si="0"/>
        <v>-0.3999999999996362</v>
      </c>
    </row>
    <row r="30" spans="1:11">
      <c r="A30" s="126"/>
      <c r="B30" s="124"/>
      <c r="C30" s="44" t="s">
        <v>206</v>
      </c>
      <c r="D30" s="45">
        <v>38</v>
      </c>
      <c r="E30" s="46"/>
      <c r="F30" s="46">
        <v>1</v>
      </c>
      <c r="G30" s="46">
        <f t="shared" si="1"/>
        <v>38</v>
      </c>
      <c r="H30" s="46">
        <f t="shared" si="2"/>
        <v>11552</v>
      </c>
      <c r="I30" s="46"/>
      <c r="J30" s="46">
        <f t="shared" si="0"/>
        <v>-11552</v>
      </c>
    </row>
    <row r="31" spans="1:11">
      <c r="A31" s="126"/>
      <c r="B31" s="124"/>
      <c r="C31" s="47" t="s">
        <v>207</v>
      </c>
      <c r="D31" s="48">
        <v>64.510000000000005</v>
      </c>
      <c r="E31" s="49"/>
      <c r="F31" s="49">
        <v>1</v>
      </c>
      <c r="G31" s="49">
        <f t="shared" si="1"/>
        <v>64.510000000000005</v>
      </c>
      <c r="H31" s="49">
        <f t="shared" si="2"/>
        <v>19611.04</v>
      </c>
      <c r="I31" s="49">
        <v>19611</v>
      </c>
      <c r="J31" s="46">
        <f t="shared" si="0"/>
        <v>-4.0000000000873115E-2</v>
      </c>
    </row>
    <row r="32" spans="1:11">
      <c r="A32" s="126"/>
      <c r="B32" s="124">
        <v>7</v>
      </c>
      <c r="C32" s="47" t="s">
        <v>208</v>
      </c>
      <c r="D32" s="48">
        <v>76.430000000000007</v>
      </c>
      <c r="E32" s="49"/>
      <c r="F32" s="49">
        <v>1</v>
      </c>
      <c r="G32" s="49">
        <f t="shared" si="1"/>
        <v>76.430000000000007</v>
      </c>
      <c r="H32" s="49">
        <f t="shared" si="2"/>
        <v>23234.720000000001</v>
      </c>
      <c r="I32" s="49">
        <v>23230</v>
      </c>
      <c r="J32" s="46">
        <f t="shared" si="0"/>
        <v>-4.7200000000011642</v>
      </c>
    </row>
    <row r="33" spans="1:10">
      <c r="A33" s="126"/>
      <c r="B33" s="124"/>
      <c r="C33" s="47" t="s">
        <v>209</v>
      </c>
      <c r="D33" s="48">
        <v>36.799999999999997</v>
      </c>
      <c r="E33" s="49"/>
      <c r="F33" s="49">
        <v>1</v>
      </c>
      <c r="G33" s="49">
        <f t="shared" si="1"/>
        <v>36.799999999999997</v>
      </c>
      <c r="H33" s="49">
        <f t="shared" si="2"/>
        <v>11187.199999999999</v>
      </c>
      <c r="I33" s="49">
        <v>11200</v>
      </c>
      <c r="J33" s="46">
        <f t="shared" si="0"/>
        <v>12.800000000001091</v>
      </c>
    </row>
    <row r="34" spans="1:10">
      <c r="A34" s="126"/>
      <c r="B34" s="124"/>
      <c r="C34" s="47" t="s">
        <v>210</v>
      </c>
      <c r="D34" s="48">
        <v>65.08</v>
      </c>
      <c r="E34" s="49"/>
      <c r="F34" s="49">
        <v>1</v>
      </c>
      <c r="G34" s="49">
        <f t="shared" si="1"/>
        <v>65.08</v>
      </c>
      <c r="H34" s="49">
        <f t="shared" si="2"/>
        <v>19784.32</v>
      </c>
      <c r="I34" s="49">
        <v>19784</v>
      </c>
      <c r="J34" s="46">
        <f t="shared" si="0"/>
        <v>-0.31999999999970896</v>
      </c>
    </row>
    <row r="35" spans="1:10">
      <c r="A35" s="126"/>
      <c r="B35" s="124"/>
      <c r="C35" s="47" t="s">
        <v>211</v>
      </c>
      <c r="D35" s="48">
        <v>36.6</v>
      </c>
      <c r="E35" s="49"/>
      <c r="F35" s="49">
        <v>1</v>
      </c>
      <c r="G35" s="49">
        <f t="shared" si="1"/>
        <v>36.6</v>
      </c>
      <c r="H35" s="49">
        <f t="shared" si="2"/>
        <v>11126.4</v>
      </c>
      <c r="I35" s="49">
        <v>11200</v>
      </c>
      <c r="J35" s="46">
        <f t="shared" si="0"/>
        <v>73.600000000000364</v>
      </c>
    </row>
    <row r="36" spans="1:10">
      <c r="A36" s="126"/>
      <c r="B36" s="124"/>
      <c r="C36" s="47" t="s">
        <v>212</v>
      </c>
      <c r="D36" s="48">
        <v>37.36</v>
      </c>
      <c r="E36" s="49"/>
      <c r="F36" s="49">
        <v>1</v>
      </c>
      <c r="G36" s="49">
        <f t="shared" si="1"/>
        <v>37.36</v>
      </c>
      <c r="H36" s="49">
        <f t="shared" si="2"/>
        <v>11357.44</v>
      </c>
      <c r="I36" s="49">
        <v>11360</v>
      </c>
      <c r="J36" s="46">
        <f t="shared" si="0"/>
        <v>2.5599999999994907</v>
      </c>
    </row>
    <row r="37" spans="1:10">
      <c r="A37" s="126"/>
      <c r="B37" s="124"/>
      <c r="C37" s="47" t="s">
        <v>213</v>
      </c>
      <c r="D37" s="48">
        <v>64.510000000000005</v>
      </c>
      <c r="E37" s="49"/>
      <c r="F37" s="49">
        <v>1</v>
      </c>
      <c r="G37" s="49">
        <f t="shared" si="1"/>
        <v>64.510000000000005</v>
      </c>
      <c r="H37" s="49">
        <f t="shared" si="2"/>
        <v>19611.04</v>
      </c>
      <c r="I37" s="49">
        <v>19611</v>
      </c>
      <c r="J37" s="46">
        <f t="shared" si="0"/>
        <v>-4.0000000000873115E-2</v>
      </c>
    </row>
    <row r="38" spans="1:10">
      <c r="A38" s="126"/>
      <c r="B38" s="124">
        <v>8</v>
      </c>
      <c r="C38" s="47" t="s">
        <v>214</v>
      </c>
      <c r="D38" s="48">
        <v>76.400000000000006</v>
      </c>
      <c r="E38" s="49"/>
      <c r="F38" s="49">
        <v>1</v>
      </c>
      <c r="G38" s="49">
        <f t="shared" si="1"/>
        <v>76.400000000000006</v>
      </c>
      <c r="H38" s="49">
        <f t="shared" si="2"/>
        <v>23225.600000000002</v>
      </c>
      <c r="I38" s="49">
        <v>23225</v>
      </c>
      <c r="J38" s="46">
        <f t="shared" si="0"/>
        <v>-0.60000000000218279</v>
      </c>
    </row>
    <row r="39" spans="1:10">
      <c r="A39" s="126"/>
      <c r="B39" s="124"/>
      <c r="C39" s="50" t="s">
        <v>215</v>
      </c>
      <c r="D39" s="91">
        <v>36.799999999999997</v>
      </c>
      <c r="E39" s="69">
        <v>2.5</v>
      </c>
      <c r="F39" s="69">
        <v>0</v>
      </c>
      <c r="G39" s="69">
        <f t="shared" si="1"/>
        <v>0</v>
      </c>
      <c r="H39" s="69">
        <f t="shared" si="2"/>
        <v>0</v>
      </c>
      <c r="I39" s="69"/>
      <c r="J39" s="46">
        <f t="shared" si="0"/>
        <v>0</v>
      </c>
    </row>
    <row r="40" spans="1:10">
      <c r="A40" s="126"/>
      <c r="B40" s="124"/>
      <c r="C40" s="101" t="s">
        <v>216</v>
      </c>
      <c r="D40" s="102">
        <v>65.08</v>
      </c>
      <c r="E40" s="100">
        <v>2.5</v>
      </c>
      <c r="F40" s="100">
        <v>1</v>
      </c>
      <c r="G40" s="100">
        <f t="shared" si="1"/>
        <v>67.58</v>
      </c>
      <c r="H40" s="100">
        <f t="shared" si="2"/>
        <v>20544.32</v>
      </c>
      <c r="I40" s="100"/>
      <c r="J40" s="46">
        <f t="shared" si="0"/>
        <v>-20544.32</v>
      </c>
    </row>
    <row r="41" spans="1:10">
      <c r="A41" s="126"/>
      <c r="B41" s="124"/>
      <c r="C41" s="47" t="s">
        <v>217</v>
      </c>
      <c r="D41" s="48">
        <v>36.6</v>
      </c>
      <c r="E41" s="49"/>
      <c r="F41" s="49">
        <v>1</v>
      </c>
      <c r="G41" s="49">
        <f t="shared" si="1"/>
        <v>36.6</v>
      </c>
      <c r="H41" s="49">
        <f t="shared" si="2"/>
        <v>11126.4</v>
      </c>
      <c r="I41" s="49">
        <v>11126</v>
      </c>
      <c r="J41" s="46">
        <f t="shared" si="0"/>
        <v>-0.3999999999996362</v>
      </c>
    </row>
    <row r="42" spans="1:10">
      <c r="A42" s="126"/>
      <c r="B42" s="124"/>
      <c r="C42" s="44" t="s">
        <v>218</v>
      </c>
      <c r="D42" s="45">
        <v>37.32</v>
      </c>
      <c r="E42" s="46"/>
      <c r="F42" s="46">
        <v>1</v>
      </c>
      <c r="G42" s="46">
        <f t="shared" si="1"/>
        <v>37.32</v>
      </c>
      <c r="H42" s="46">
        <f t="shared" si="2"/>
        <v>11345.28</v>
      </c>
      <c r="I42" s="46"/>
      <c r="J42" s="46">
        <f t="shared" si="0"/>
        <v>-11345.28</v>
      </c>
    </row>
    <row r="43" spans="1:10">
      <c r="A43" s="126"/>
      <c r="B43" s="124"/>
      <c r="C43" s="47" t="s">
        <v>219</v>
      </c>
      <c r="D43" s="48">
        <v>58.32</v>
      </c>
      <c r="E43" s="49"/>
      <c r="F43" s="49">
        <v>1</v>
      </c>
      <c r="G43" s="49">
        <f t="shared" si="1"/>
        <v>58.32</v>
      </c>
      <c r="H43" s="49">
        <f t="shared" si="2"/>
        <v>17729.28</v>
      </c>
      <c r="I43" s="49">
        <v>17730</v>
      </c>
      <c r="J43" s="46">
        <f t="shared" si="0"/>
        <v>0.72000000000116415</v>
      </c>
    </row>
    <row r="44" spans="1:10" ht="15.75" customHeight="1">
      <c r="A44" s="126"/>
      <c r="B44" s="124">
        <v>9</v>
      </c>
      <c r="C44" s="47" t="s">
        <v>220</v>
      </c>
      <c r="D44" s="48">
        <v>76.430000000000007</v>
      </c>
      <c r="E44" s="49"/>
      <c r="F44" s="49">
        <v>1</v>
      </c>
      <c r="G44" s="49">
        <f t="shared" si="1"/>
        <v>76.430000000000007</v>
      </c>
      <c r="H44" s="49">
        <f t="shared" si="2"/>
        <v>23234.720000000001</v>
      </c>
      <c r="I44" s="49">
        <v>23234</v>
      </c>
      <c r="J44" s="46">
        <f t="shared" si="0"/>
        <v>-0.72000000000116415</v>
      </c>
    </row>
    <row r="45" spans="1:10">
      <c r="A45" s="126"/>
      <c r="B45" s="124"/>
      <c r="C45" s="47" t="s">
        <v>217</v>
      </c>
      <c r="D45" s="48">
        <v>36.799999999999997</v>
      </c>
      <c r="E45" s="49"/>
      <c r="F45" s="49">
        <v>1</v>
      </c>
      <c r="G45" s="49">
        <f t="shared" si="1"/>
        <v>36.799999999999997</v>
      </c>
      <c r="H45" s="49">
        <f t="shared" si="2"/>
        <v>11187.199999999999</v>
      </c>
      <c r="I45" s="49">
        <v>11187</v>
      </c>
      <c r="J45" s="46">
        <f t="shared" si="0"/>
        <v>-0.19999999999890861</v>
      </c>
    </row>
    <row r="46" spans="1:10">
      <c r="A46" s="126"/>
      <c r="B46" s="124"/>
      <c r="C46" s="47" t="s">
        <v>221</v>
      </c>
      <c r="D46" s="48">
        <v>65.040000000000006</v>
      </c>
      <c r="E46" s="49"/>
      <c r="F46" s="49">
        <v>1</v>
      </c>
      <c r="G46" s="49">
        <f t="shared" si="1"/>
        <v>65.040000000000006</v>
      </c>
      <c r="H46" s="49">
        <f t="shared" si="2"/>
        <v>19772.160000000003</v>
      </c>
      <c r="I46" s="49">
        <v>19772</v>
      </c>
      <c r="J46" s="46">
        <f t="shared" si="0"/>
        <v>-0.16000000000349246</v>
      </c>
    </row>
    <row r="47" spans="1:10">
      <c r="A47" s="126"/>
      <c r="B47" s="124"/>
      <c r="C47" s="47" t="s">
        <v>222</v>
      </c>
      <c r="D47" s="48">
        <v>36.6</v>
      </c>
      <c r="E47" s="49"/>
      <c r="F47" s="49">
        <v>1</v>
      </c>
      <c r="G47" s="49">
        <f t="shared" si="1"/>
        <v>36.6</v>
      </c>
      <c r="H47" s="49">
        <f t="shared" si="2"/>
        <v>11126.4</v>
      </c>
      <c r="I47" s="49">
        <v>12000</v>
      </c>
      <c r="J47" s="46">
        <f t="shared" si="0"/>
        <v>873.60000000000036</v>
      </c>
    </row>
    <row r="48" spans="1:10">
      <c r="A48" s="126"/>
      <c r="B48" s="124"/>
      <c r="C48" s="47" t="s">
        <v>223</v>
      </c>
      <c r="D48" s="48">
        <v>37.32</v>
      </c>
      <c r="E48" s="49">
        <v>2.5</v>
      </c>
      <c r="F48" s="49">
        <v>1</v>
      </c>
      <c r="G48" s="49">
        <f t="shared" si="1"/>
        <v>39.82</v>
      </c>
      <c r="H48" s="49">
        <f t="shared" si="2"/>
        <v>12105.28</v>
      </c>
      <c r="I48" s="49">
        <v>12110</v>
      </c>
      <c r="J48" s="46">
        <f t="shared" si="0"/>
        <v>4.7199999999993452</v>
      </c>
    </row>
    <row r="49" spans="1:11">
      <c r="A49" s="126"/>
      <c r="B49" s="124"/>
      <c r="C49" s="44" t="s">
        <v>224</v>
      </c>
      <c r="D49" s="45">
        <v>64.510000000000005</v>
      </c>
      <c r="E49" s="46"/>
      <c r="F49" s="46">
        <v>1</v>
      </c>
      <c r="G49" s="46">
        <f t="shared" si="1"/>
        <v>64.510000000000005</v>
      </c>
      <c r="H49" s="46">
        <f t="shared" si="2"/>
        <v>19611.04</v>
      </c>
      <c r="I49" s="46"/>
      <c r="J49" s="46">
        <f t="shared" si="0"/>
        <v>-19611.04</v>
      </c>
    </row>
    <row r="50" spans="1:11">
      <c r="A50" s="126"/>
      <c r="B50" s="124">
        <v>10</v>
      </c>
      <c r="C50" s="50" t="s">
        <v>225</v>
      </c>
      <c r="D50" s="91">
        <v>76.430000000000007</v>
      </c>
      <c r="E50" s="69"/>
      <c r="F50" s="69">
        <v>0</v>
      </c>
      <c r="G50" s="69">
        <f t="shared" si="1"/>
        <v>0</v>
      </c>
      <c r="H50" s="69">
        <f t="shared" si="2"/>
        <v>0</v>
      </c>
      <c r="I50" s="69"/>
      <c r="J50" s="46">
        <f t="shared" si="0"/>
        <v>0</v>
      </c>
      <c r="K50" s="82">
        <v>0.7</v>
      </c>
    </row>
    <row r="51" spans="1:11">
      <c r="A51" s="126"/>
      <c r="B51" s="124"/>
      <c r="C51" s="103" t="s">
        <v>226</v>
      </c>
      <c r="D51" s="91">
        <v>36.799999999999997</v>
      </c>
      <c r="E51" s="69"/>
      <c r="F51" s="69">
        <v>0</v>
      </c>
      <c r="G51" s="69">
        <f t="shared" si="1"/>
        <v>0</v>
      </c>
      <c r="H51" s="69">
        <f t="shared" si="2"/>
        <v>0</v>
      </c>
      <c r="I51" s="69"/>
      <c r="J51" s="46">
        <f t="shared" si="0"/>
        <v>0</v>
      </c>
      <c r="K51" s="82">
        <v>0.7</v>
      </c>
    </row>
    <row r="52" spans="1:11">
      <c r="A52" s="126"/>
      <c r="B52" s="124"/>
      <c r="C52" s="47" t="s">
        <v>227</v>
      </c>
      <c r="D52" s="48">
        <v>65.040000000000006</v>
      </c>
      <c r="E52" s="49"/>
      <c r="F52" s="49">
        <v>1</v>
      </c>
      <c r="G52" s="49">
        <f t="shared" si="1"/>
        <v>65.040000000000006</v>
      </c>
      <c r="H52" s="49">
        <f t="shared" si="2"/>
        <v>19772.160000000003</v>
      </c>
      <c r="I52" s="49">
        <v>13841</v>
      </c>
      <c r="J52" s="46">
        <f t="shared" si="0"/>
        <v>-5931.1600000000035</v>
      </c>
      <c r="K52" s="82">
        <v>0.7</v>
      </c>
    </row>
    <row r="53" spans="1:11">
      <c r="A53" s="126"/>
      <c r="B53" s="124"/>
      <c r="C53" s="104" t="s">
        <v>228</v>
      </c>
      <c r="D53" s="91">
        <v>36.6</v>
      </c>
      <c r="E53" s="69"/>
      <c r="F53" s="69">
        <v>0</v>
      </c>
      <c r="G53" s="69">
        <f t="shared" si="1"/>
        <v>0</v>
      </c>
      <c r="H53" s="69">
        <f t="shared" si="2"/>
        <v>0</v>
      </c>
      <c r="I53" s="69"/>
      <c r="J53" s="46">
        <f t="shared" si="0"/>
        <v>0</v>
      </c>
      <c r="K53" s="82">
        <v>0.7</v>
      </c>
    </row>
    <row r="54" spans="1:11">
      <c r="A54" s="126"/>
      <c r="B54" s="124"/>
      <c r="C54" s="101" t="s">
        <v>229</v>
      </c>
      <c r="D54" s="102">
        <v>37.32</v>
      </c>
      <c r="E54" s="100"/>
      <c r="F54" s="100">
        <v>1</v>
      </c>
      <c r="G54" s="100">
        <f t="shared" si="1"/>
        <v>37.32</v>
      </c>
      <c r="H54" s="100">
        <f t="shared" si="2"/>
        <v>11345.28</v>
      </c>
      <c r="I54" s="100"/>
      <c r="J54" s="46">
        <f t="shared" si="0"/>
        <v>-11345.28</v>
      </c>
      <c r="K54" s="82">
        <v>0.7</v>
      </c>
    </row>
    <row r="55" spans="1:11">
      <c r="A55" s="126"/>
      <c r="B55" s="124"/>
      <c r="C55" s="44" t="s">
        <v>229</v>
      </c>
      <c r="D55" s="45">
        <v>64.510000000000005</v>
      </c>
      <c r="E55" s="46"/>
      <c r="F55" s="46">
        <v>1</v>
      </c>
      <c r="G55" s="46">
        <f t="shared" si="1"/>
        <v>64.510000000000005</v>
      </c>
      <c r="H55" s="46">
        <f t="shared" si="2"/>
        <v>19611.04</v>
      </c>
      <c r="I55" s="46"/>
      <c r="J55" s="46">
        <f t="shared" si="0"/>
        <v>-19611.04</v>
      </c>
      <c r="K55" s="82">
        <v>0.7</v>
      </c>
    </row>
    <row r="56" spans="1:11">
      <c r="D56">
        <f>SUM(D2:D55)</f>
        <v>2836.5300000000007</v>
      </c>
      <c r="E56">
        <f>SUM(E2:E55)</f>
        <v>25</v>
      </c>
      <c r="J56">
        <f t="shared" si="0"/>
        <v>0</v>
      </c>
    </row>
    <row r="57" spans="1:11" ht="15.75" thickBot="1">
      <c r="J57">
        <f t="shared" si="0"/>
        <v>0</v>
      </c>
    </row>
    <row r="58" spans="1:11" ht="15.75" thickBot="1">
      <c r="A58" s="130">
        <v>5</v>
      </c>
      <c r="B58" s="5">
        <v>1</v>
      </c>
      <c r="C58" s="6" t="s">
        <v>230</v>
      </c>
      <c r="D58" s="93">
        <v>39.700000000000003</v>
      </c>
      <c r="E58" s="42"/>
      <c r="F58" s="42">
        <v>0</v>
      </c>
      <c r="G58" s="42">
        <f>D58*F58</f>
        <v>0</v>
      </c>
      <c r="H58" s="42">
        <f>G58*304</f>
        <v>0</v>
      </c>
      <c r="I58" s="42"/>
      <c r="J58">
        <f t="shared" si="0"/>
        <v>0</v>
      </c>
    </row>
    <row r="59" spans="1:11" ht="15.75" thickBot="1">
      <c r="A59" s="131"/>
      <c r="B59" s="21">
        <v>2</v>
      </c>
      <c r="C59" s="22" t="s">
        <v>231</v>
      </c>
      <c r="D59" s="23">
        <v>40.19</v>
      </c>
      <c r="E59" s="18"/>
      <c r="F59" s="18">
        <v>1</v>
      </c>
      <c r="G59" s="18">
        <f t="shared" ref="G59:G60" si="3">D59*F59</f>
        <v>40.19</v>
      </c>
      <c r="H59" s="18">
        <f t="shared" ref="H59:H60" si="4">G59*304</f>
        <v>12217.759999999998</v>
      </c>
      <c r="I59" s="18">
        <v>12220</v>
      </c>
      <c r="J59">
        <f t="shared" si="0"/>
        <v>2.2400000000016007</v>
      </c>
    </row>
    <row r="60" spans="1:11" ht="15.75" thickBot="1">
      <c r="A60" s="132"/>
      <c r="B60" s="4">
        <v>3</v>
      </c>
      <c r="C60" s="7" t="s">
        <v>146</v>
      </c>
      <c r="D60" s="94">
        <v>39.700000000000003</v>
      </c>
      <c r="E60" s="42"/>
      <c r="F60" s="42">
        <v>0</v>
      </c>
      <c r="G60" s="42">
        <f t="shared" si="3"/>
        <v>0</v>
      </c>
      <c r="H60" s="42">
        <f t="shared" si="4"/>
        <v>0</v>
      </c>
      <c r="I60" s="42"/>
      <c r="J60">
        <f t="shared" si="0"/>
        <v>0</v>
      </c>
    </row>
    <row r="61" spans="1:11">
      <c r="D61">
        <f>SUM(D58:D60)</f>
        <v>119.59</v>
      </c>
      <c r="G61">
        <f>SUM(G2:G60)</f>
        <v>2595.9500000000003</v>
      </c>
      <c r="H61">
        <f>SUM(H2:H60)</f>
        <v>789168.80000000028</v>
      </c>
      <c r="I61">
        <f>SUM(I2:I60)</f>
        <v>676069</v>
      </c>
    </row>
    <row r="62" spans="1:11">
      <c r="I62">
        <f>I61*100/H61</f>
        <v>85.6684906955267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1" sqref="C10:C11"/>
    </sheetView>
  </sheetViews>
  <sheetFormatPr defaultRowHeight="15"/>
  <cols>
    <col min="3" max="3" width="28.85546875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51</v>
      </c>
      <c r="G2" s="1" t="s">
        <v>5</v>
      </c>
      <c r="H2" s="1" t="s">
        <v>6</v>
      </c>
      <c r="I2" s="1" t="s">
        <v>244</v>
      </c>
      <c r="J2" s="30" t="s">
        <v>254</v>
      </c>
    </row>
    <row r="3" spans="1:10">
      <c r="A3" s="134" t="s">
        <v>232</v>
      </c>
      <c r="B3" s="134"/>
      <c r="C3" t="s">
        <v>233</v>
      </c>
      <c r="D3">
        <v>250</v>
      </c>
      <c r="F3">
        <v>1</v>
      </c>
      <c r="G3">
        <f>D3*F3</f>
        <v>250</v>
      </c>
      <c r="H3">
        <f>G3*304</f>
        <v>76000</v>
      </c>
    </row>
    <row r="4" spans="1:10">
      <c r="A4" s="135"/>
      <c r="B4" s="135"/>
      <c r="C4" s="18" t="s">
        <v>249</v>
      </c>
      <c r="D4" s="18">
        <v>120</v>
      </c>
      <c r="E4" s="18"/>
      <c r="F4" s="18">
        <v>1</v>
      </c>
      <c r="G4" s="18">
        <f t="shared" ref="G4:G10" si="0">D4*F4</f>
        <v>120</v>
      </c>
      <c r="H4" s="18">
        <f t="shared" ref="H4:H8" si="1">G4*304</f>
        <v>36480</v>
      </c>
      <c r="I4" s="18">
        <v>36500</v>
      </c>
      <c r="J4">
        <f>I4-H4</f>
        <v>20</v>
      </c>
    </row>
    <row r="5" spans="1:10">
      <c r="A5" s="135"/>
      <c r="B5" s="135"/>
      <c r="C5" t="s">
        <v>252</v>
      </c>
      <c r="D5">
        <v>145</v>
      </c>
      <c r="F5">
        <v>1</v>
      </c>
      <c r="G5">
        <v>145</v>
      </c>
      <c r="H5">
        <f t="shared" si="1"/>
        <v>44080</v>
      </c>
    </row>
    <row r="6" spans="1:10">
      <c r="A6" s="135"/>
      <c r="B6" s="135"/>
      <c r="C6" s="18" t="s">
        <v>234</v>
      </c>
      <c r="D6" s="18">
        <v>410</v>
      </c>
      <c r="E6" s="18"/>
      <c r="F6" s="18">
        <v>1</v>
      </c>
      <c r="G6" s="18">
        <f t="shared" si="0"/>
        <v>410</v>
      </c>
      <c r="H6" s="18">
        <f t="shared" si="1"/>
        <v>124640</v>
      </c>
      <c r="I6" s="18">
        <v>124640</v>
      </c>
      <c r="J6">
        <f t="shared" ref="J6:J9" si="2">I6-H6</f>
        <v>0</v>
      </c>
    </row>
    <row r="7" spans="1:10">
      <c r="A7" s="135"/>
      <c r="B7" s="135"/>
      <c r="C7" s="18" t="s">
        <v>243</v>
      </c>
      <c r="D7" s="18">
        <v>78.98</v>
      </c>
      <c r="E7" s="18"/>
      <c r="F7" s="18">
        <v>1</v>
      </c>
      <c r="G7" s="18">
        <f>D7*F7</f>
        <v>78.98</v>
      </c>
      <c r="H7" s="18">
        <f t="shared" si="1"/>
        <v>24009.920000000002</v>
      </c>
      <c r="I7" s="18">
        <v>24000</v>
      </c>
      <c r="J7">
        <f t="shared" si="2"/>
        <v>-9.9200000000018917</v>
      </c>
    </row>
    <row r="8" spans="1:10">
      <c r="A8" s="135"/>
      <c r="B8" s="135"/>
      <c r="C8" s="18" t="s">
        <v>250</v>
      </c>
      <c r="D8" s="18">
        <v>35</v>
      </c>
      <c r="E8" s="18"/>
      <c r="F8" s="18">
        <v>1</v>
      </c>
      <c r="G8" s="18">
        <f t="shared" si="0"/>
        <v>35</v>
      </c>
      <c r="H8" s="18">
        <f t="shared" si="1"/>
        <v>10640</v>
      </c>
      <c r="I8" s="18">
        <v>10640</v>
      </c>
      <c r="J8">
        <f t="shared" si="2"/>
        <v>0</v>
      </c>
    </row>
    <row r="9" spans="1:10">
      <c r="A9" s="135"/>
      <c r="B9" s="135"/>
      <c r="C9" s="95" t="s">
        <v>257</v>
      </c>
      <c r="D9" s="95">
        <v>180</v>
      </c>
      <c r="E9" s="95"/>
      <c r="F9" s="95">
        <v>1</v>
      </c>
      <c r="G9" s="95">
        <f t="shared" si="0"/>
        <v>180</v>
      </c>
      <c r="H9" s="95">
        <f t="shared" ref="H9:H10" si="3">G9*297</f>
        <v>53460</v>
      </c>
      <c r="I9" s="95">
        <v>28000</v>
      </c>
      <c r="J9">
        <f t="shared" si="2"/>
        <v>-25460</v>
      </c>
    </row>
    <row r="10" spans="1:10">
      <c r="A10" s="135"/>
      <c r="B10" s="135"/>
      <c r="C10" s="25" t="s">
        <v>274</v>
      </c>
      <c r="D10" s="25">
        <v>85</v>
      </c>
      <c r="E10" s="25"/>
      <c r="F10" s="25">
        <v>1</v>
      </c>
      <c r="G10" s="25">
        <f t="shared" si="0"/>
        <v>85</v>
      </c>
      <c r="H10" s="25">
        <f t="shared" si="3"/>
        <v>25245</v>
      </c>
    </row>
    <row r="11" spans="1:10">
      <c r="A11" s="135"/>
      <c r="B11" s="135"/>
      <c r="C11" t="s">
        <v>256</v>
      </c>
      <c r="D11">
        <v>50</v>
      </c>
      <c r="F11">
        <v>1</v>
      </c>
      <c r="G11" s="25">
        <f t="shared" ref="G11" si="4">D11*F11</f>
        <v>50</v>
      </c>
      <c r="H11" s="25">
        <f t="shared" ref="H11" si="5">G11*297</f>
        <v>14850</v>
      </c>
    </row>
    <row r="12" spans="1:10">
      <c r="D12">
        <f>SUM(D3:D11)</f>
        <v>1353.98</v>
      </c>
      <c r="H12">
        <f>SUM(H3:H11)</f>
        <v>409404.92</v>
      </c>
      <c r="I12">
        <f>SUM(I3:I11)</f>
        <v>223780</v>
      </c>
      <c r="J12">
        <f>I12*100/H12</f>
        <v>54.65982187024035</v>
      </c>
    </row>
  </sheetData>
  <mergeCells count="1">
    <mergeCell ref="A3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8" sqref="E18"/>
    </sheetView>
  </sheetViews>
  <sheetFormatPr defaultRowHeight="15"/>
  <cols>
    <col min="3" max="3" width="14.28515625" customWidth="1"/>
    <col min="4" max="4" width="13.5703125" customWidth="1"/>
    <col min="5" max="5" width="15" bestFit="1" customWidth="1"/>
    <col min="6" max="6" width="12.7109375" customWidth="1"/>
  </cols>
  <sheetData>
    <row r="1" spans="1:6" ht="15.75" thickBot="1">
      <c r="B1" s="8" t="s">
        <v>0</v>
      </c>
      <c r="C1" s="8" t="s">
        <v>242</v>
      </c>
      <c r="D1" t="s">
        <v>240</v>
      </c>
      <c r="E1" t="s">
        <v>241</v>
      </c>
    </row>
    <row r="2" spans="1:6" ht="15.75" thickBot="1">
      <c r="A2">
        <v>1</v>
      </c>
      <c r="B2" t="s">
        <v>235</v>
      </c>
      <c r="C2" s="2">
        <v>2211.41</v>
      </c>
    </row>
    <row r="3" spans="1:6">
      <c r="A3">
        <v>2</v>
      </c>
      <c r="B3" t="s">
        <v>236</v>
      </c>
      <c r="C3">
        <v>1883.74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11348.689999999999</v>
      </c>
      <c r="D8">
        <v>3056180</v>
      </c>
      <c r="E8">
        <f>(D8*1.1)/C8</f>
        <v>296.22784656202617</v>
      </c>
    </row>
    <row r="10" spans="1:6">
      <c r="A10" s="136" t="s">
        <v>258</v>
      </c>
      <c r="B10" s="136"/>
      <c r="C10" s="136"/>
      <c r="D10" s="136"/>
      <c r="E10" s="136"/>
      <c r="F10" s="136"/>
    </row>
    <row r="11" spans="1:6">
      <c r="A11" s="46"/>
      <c r="B11" s="96" t="s">
        <v>0</v>
      </c>
      <c r="C11" s="46" t="s">
        <v>262</v>
      </c>
      <c r="D11" s="46" t="s">
        <v>261</v>
      </c>
      <c r="E11" s="96" t="s">
        <v>259</v>
      </c>
      <c r="F11" s="96" t="s">
        <v>260</v>
      </c>
    </row>
    <row r="12" spans="1:6">
      <c r="A12" s="46">
        <v>1</v>
      </c>
      <c r="B12" s="46" t="s">
        <v>235</v>
      </c>
      <c r="C12" s="46">
        <f>підїзд1!I53</f>
        <v>695284.47999999986</v>
      </c>
      <c r="D12" s="46">
        <f>підїзд1!J53</f>
        <v>686497</v>
      </c>
      <c r="E12" s="46">
        <f>D12*100/C12</f>
        <v>98.736131719781824</v>
      </c>
      <c r="F12" s="46">
        <f t="shared" ref="F12:F17" si="0">D12-C12</f>
        <v>-8787.479999999865</v>
      </c>
    </row>
    <row r="13" spans="1:6">
      <c r="A13" s="46">
        <v>2</v>
      </c>
      <c r="B13" s="46" t="s">
        <v>236</v>
      </c>
      <c r="C13" s="46">
        <f>підїзд2!I46</f>
        <v>631943.03999999969</v>
      </c>
      <c r="D13" s="46">
        <f>підїзд2!J46</f>
        <v>601487</v>
      </c>
      <c r="E13" s="46">
        <f t="shared" ref="E13:E17" si="1">D13*100/C13</f>
        <v>95.180571970537144</v>
      </c>
      <c r="F13" s="46">
        <f t="shared" si="0"/>
        <v>-30456.039999999688</v>
      </c>
    </row>
    <row r="14" spans="1:6">
      <c r="A14" s="46">
        <v>3</v>
      </c>
      <c r="B14" s="46" t="s">
        <v>237</v>
      </c>
      <c r="C14" s="46">
        <f>підїзд3!H61</f>
        <v>778197.43999999971</v>
      </c>
      <c r="D14" s="46">
        <f>підїзд3!I61</f>
        <v>707976</v>
      </c>
      <c r="E14" s="46">
        <f t="shared" si="1"/>
        <v>90.976397969132393</v>
      </c>
      <c r="F14" s="46">
        <f t="shared" si="0"/>
        <v>-70221.439999999711</v>
      </c>
    </row>
    <row r="15" spans="1:6">
      <c r="A15" s="46">
        <v>4</v>
      </c>
      <c r="B15" s="46" t="s">
        <v>238</v>
      </c>
      <c r="C15" s="46">
        <f>підїзд4!H36</f>
        <v>442642.23999999993</v>
      </c>
      <c r="D15" s="46">
        <f>підїзд4!I36</f>
        <v>397335</v>
      </c>
      <c r="E15" s="46">
        <f t="shared" si="1"/>
        <v>89.76436591320342</v>
      </c>
      <c r="F15" s="46">
        <f t="shared" si="0"/>
        <v>-45307.239999999932</v>
      </c>
    </row>
    <row r="16" spans="1:6">
      <c r="A16" s="46">
        <v>5</v>
      </c>
      <c r="B16" s="46" t="s">
        <v>239</v>
      </c>
      <c r="C16" s="46">
        <f>підїзд5!H61</f>
        <v>789168.80000000028</v>
      </c>
      <c r="D16" s="46">
        <f>підїзд5!I61</f>
        <v>676069</v>
      </c>
      <c r="E16" s="46">
        <f t="shared" si="1"/>
        <v>85.6684906955267</v>
      </c>
      <c r="F16" s="46">
        <f t="shared" si="0"/>
        <v>-113099.80000000028</v>
      </c>
    </row>
    <row r="17" spans="1:6">
      <c r="A17" s="46">
        <v>6</v>
      </c>
      <c r="B17" s="46" t="s">
        <v>232</v>
      </c>
      <c r="C17" s="46">
        <f>комерція!H12</f>
        <v>409404.92</v>
      </c>
      <c r="D17" s="46">
        <f>комерція!I12</f>
        <v>223780</v>
      </c>
      <c r="E17" s="46">
        <f t="shared" si="1"/>
        <v>54.65982187024035</v>
      </c>
      <c r="F17" s="46">
        <f t="shared" si="0"/>
        <v>-185624.91999999998</v>
      </c>
    </row>
    <row r="18" spans="1:6">
      <c r="A18" s="46"/>
      <c r="B18" s="46"/>
      <c r="C18" s="46">
        <f>SUM(C12:C17)</f>
        <v>3746640.919999999</v>
      </c>
      <c r="D18" s="46">
        <f>SUM(D12:D17)</f>
        <v>3293144</v>
      </c>
      <c r="E18" s="46">
        <f>D18*100/C18</f>
        <v>87.895906501763207</v>
      </c>
      <c r="F18" s="46">
        <f>D18-C18</f>
        <v>-453496.91999999899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3" sqref="G3"/>
    </sheetView>
  </sheetViews>
  <sheetFormatPr defaultRowHeight="15"/>
  <cols>
    <col min="2" max="2" width="25.7109375" bestFit="1" customWidth="1"/>
    <col min="3" max="3" width="10.42578125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8" max="8" width="11.28515625" bestFit="1" customWidth="1"/>
    <col min="9" max="9" width="7.42578125" bestFit="1" customWidth="1"/>
    <col min="10" max="10" width="14.28515625" bestFit="1" customWidth="1"/>
    <col min="11" max="11" width="8.7109375" bestFit="1" customWidth="1"/>
  </cols>
  <sheetData>
    <row r="1" spans="1:11">
      <c r="A1" s="137" t="s">
        <v>273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>
      <c r="B2" t="s">
        <v>264</v>
      </c>
      <c r="C2" t="s">
        <v>263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</row>
    <row r="3" spans="1:11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пінопласт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2023-06-23T19:24:55Z</dcterms:modified>
</cp:coreProperties>
</file>